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14_1" sheetId="1" r:id="rId1"/>
    <sheet name="14_1_1" sheetId="2" r:id="rId2"/>
    <sheet name="14_1_2" sheetId="3" r:id="rId3"/>
    <sheet name="14_2" sheetId="4" r:id="rId4"/>
    <sheet name="14_3" sheetId="5" r:id="rId5"/>
    <sheet name="14_4" sheetId="6" r:id="rId6"/>
    <sheet name="14_5" sheetId="7" r:id="rId7"/>
    <sheet name="14_6" sheetId="8" r:id="rId8"/>
    <sheet name="14_7" sheetId="9" r:id="rId9"/>
    <sheet name="14_8" sheetId="10" r:id="rId10"/>
    <sheet name="14_9" sheetId="11" r:id="rId11"/>
    <sheet name="14_10" sheetId="12" r:id="rId12"/>
    <sheet name="14_11" sheetId="13" r:id="rId13"/>
    <sheet name="14_12" sheetId="14" r:id="rId14"/>
    <sheet name="14_13" sheetId="15" r:id="rId15"/>
    <sheet name="14_14" sheetId="16" r:id="rId16"/>
    <sheet name="14_15" sheetId="17" r:id="rId17"/>
    <sheet name="14_16" sheetId="18" r:id="rId18"/>
    <sheet name="14_17" sheetId="19" r:id="rId19"/>
    <sheet name="14_18" sheetId="20" r:id="rId20"/>
    <sheet name="14_19" sheetId="21" r:id="rId21"/>
    <sheet name="14_20" sheetId="22" r:id="rId22"/>
  </sheets>
  <definedNames/>
  <calcPr fullCalcOnLoad="1"/>
</workbook>
</file>

<file path=xl/sharedStrings.xml><?xml version="1.0" encoding="utf-8"?>
<sst xmlns="http://schemas.openxmlformats.org/spreadsheetml/2006/main" count="423" uniqueCount="101">
  <si>
    <t>PRESUPUESTO AÑO 2006 PRORROGADO PARA EL AÑO 2007  POR DECRETO Nro. 0001/07</t>
  </si>
  <si>
    <t>Anexo 14.1</t>
  </si>
  <si>
    <t>ADMINISTRACION CENTRAL</t>
  </si>
  <si>
    <t>COMPOSICIÓN INSTITUCIONAL  POR  FINALIDAD Y FUNCION</t>
  </si>
  <si>
    <t>JURISDICCIÓN:   PODER LEGISLATIVO PROVINCIAL</t>
  </si>
  <si>
    <t>FINALIDAD</t>
  </si>
  <si>
    <t>FUNCION</t>
  </si>
  <si>
    <t>SUBFUNCION</t>
  </si>
  <si>
    <t>CONCEPTO</t>
  </si>
  <si>
    <t>MONTO</t>
  </si>
  <si>
    <t>ADMINISTRACION GUBERNAMENTAL</t>
  </si>
  <si>
    <t>Legislativa</t>
  </si>
  <si>
    <t>SERVICIOS SOCIALES</t>
  </si>
  <si>
    <t>Promoción y Asistencia Social</t>
  </si>
  <si>
    <t>Seguridad Social</t>
  </si>
  <si>
    <t>No clasificables</t>
  </si>
  <si>
    <t>TOTAL</t>
  </si>
  <si>
    <t>NOTA: Incluye erogaciones figurativas y Aplicaciones Financieras</t>
  </si>
  <si>
    <t>Anexo 14.1.1</t>
  </si>
  <si>
    <t>JURISDICCIÓN:   PODER LEGISLATIVO</t>
  </si>
  <si>
    <t>SUBJURISDICCION:  CAMARA DE SENADORES</t>
  </si>
  <si>
    <t>Anexo 14.1.2</t>
  </si>
  <si>
    <t>SUBJURISDICCION:  CAMARA DE DIPUTADOS</t>
  </si>
  <si>
    <t>Anexo 14.2</t>
  </si>
  <si>
    <t>JURISDICCIÓN:  PODER JUDICIAL PROVINCIAL</t>
  </si>
  <si>
    <t>Judicial</t>
  </si>
  <si>
    <t>Anexo 14.3</t>
  </si>
  <si>
    <t>JURISDICCIÓN:   PODER EJECUTIVO - GOBERNACION</t>
  </si>
  <si>
    <t>Dirección Superior Ejecutiva</t>
  </si>
  <si>
    <t>Anexo 14.4</t>
  </si>
  <si>
    <t>JURISDICCIÓN:   MINISTERIO COORDINADOR</t>
  </si>
  <si>
    <t>Relaciones Interiores</t>
  </si>
  <si>
    <t>Información y Estadística Básica</t>
  </si>
  <si>
    <t>Anexo 14.5</t>
  </si>
  <si>
    <t>JURISDICCIÓN:   MINISTERIO DE GOBIERNO, JUSTICIA Y CULTO</t>
  </si>
  <si>
    <t>Administración Fiscal</t>
  </si>
  <si>
    <t>SERVICIOS DE SEGURIDAD</t>
  </si>
  <si>
    <t>Seguridad Interior</t>
  </si>
  <si>
    <t>Sistema Penal</t>
  </si>
  <si>
    <t>Educación Elemental</t>
  </si>
  <si>
    <t>Anexo 14.6</t>
  </si>
  <si>
    <t>JURISDICCIÓN:   MINISTERIO DE LA PRODUCCIÓN</t>
  </si>
  <si>
    <t>SERVICIOS ECONOMICOS</t>
  </si>
  <si>
    <t>Transporte</t>
  </si>
  <si>
    <t>Ecología y medio Ambiente</t>
  </si>
  <si>
    <t>Agricultura</t>
  </si>
  <si>
    <t>Industria</t>
  </si>
  <si>
    <t>Comercio, Turismo y otros Servicios</t>
  </si>
  <si>
    <t>Anexo 14.7</t>
  </si>
  <si>
    <t>JURISDICCIÓN:   MINISTERIO DE HACIENDA Y FINANZAS</t>
  </si>
  <si>
    <t>Educación y Cultura</t>
  </si>
  <si>
    <t>Educación Superior y Universitaria</t>
  </si>
  <si>
    <t xml:space="preserve">Comunicaciones </t>
  </si>
  <si>
    <t>Seguro y Finanzas</t>
  </si>
  <si>
    <t>DEUDA PUBLICA</t>
  </si>
  <si>
    <t>Servicios de la Deuda Pública</t>
  </si>
  <si>
    <t>NO CLASIFICABLES</t>
  </si>
  <si>
    <t>Anexo 14.8</t>
  </si>
  <si>
    <t>JURISDICCIÓN:   MINISTERIO DE EDUCACION</t>
  </si>
  <si>
    <t>Educación Media y Técnica</t>
  </si>
  <si>
    <t>Cultura</t>
  </si>
  <si>
    <t>Administración de la Educación</t>
  </si>
  <si>
    <t>Anexo 14.9</t>
  </si>
  <si>
    <t xml:space="preserve">JURISDICCIÓN:   MINISTERIO DE SALUD </t>
  </si>
  <si>
    <t>Salud</t>
  </si>
  <si>
    <t>Anexo 14.10</t>
  </si>
  <si>
    <t>JURISDICCIÓN:   MINISTERIO DE OBRAS, SERVICIOS PUBLICOS Y VIVIENDA</t>
  </si>
  <si>
    <t>Prom. Asist. Social</t>
  </si>
  <si>
    <t>Educación Superior Universitaria</t>
  </si>
  <si>
    <t>Deporte y Recreación</t>
  </si>
  <si>
    <t>Trabajo</t>
  </si>
  <si>
    <t>Otros servicios urbanos</t>
  </si>
  <si>
    <t>Anexo 14.11</t>
  </si>
  <si>
    <t>JURISDICCIÓN:   MINISTERIO DE ASUNTOS HÍDRICOS</t>
  </si>
  <si>
    <t>Agua Potable y Alcantarillado</t>
  </si>
  <si>
    <t>Anexo 14.12</t>
  </si>
  <si>
    <t>JURISDICCIÓN:   SECRETARIA DE ESTADO DE MEDIO AMBIENTE Y DESARROLLO SUSTENTABLE</t>
  </si>
  <si>
    <t>Ecología y medio ambiente</t>
  </si>
  <si>
    <t>Anexo 14.13</t>
  </si>
  <si>
    <t>JURISDICCIÓN:   SECRETARIA DE ESTADO DE TRABAJO Y SEGURIDAD SOCIAL</t>
  </si>
  <si>
    <t xml:space="preserve">Trabajo </t>
  </si>
  <si>
    <t>Anexo 14.14</t>
  </si>
  <si>
    <t>JURISDICCIÓN:   SECRETARIA DE ESTADO DE PROMOCIÓN COMUNITARIA</t>
  </si>
  <si>
    <t>Anexo 14.15</t>
  </si>
  <si>
    <t>JURISDICCIÓN:   SECRETARIA DE ESTADO DE DERECHOS HUMANOS</t>
  </si>
  <si>
    <t>ADMINISTRACIÓN GUBERNAMENTAL</t>
  </si>
  <si>
    <t>Dirección  Superior Ejecutiva</t>
  </si>
  <si>
    <t>Anexo 14.16</t>
  </si>
  <si>
    <t>JURISDICCIÓN:   TRIBUNAL DE CUENTAS</t>
  </si>
  <si>
    <t>Control de la Gestión Pública</t>
  </si>
  <si>
    <t>Anexo 14.17</t>
  </si>
  <si>
    <t>JURISDICCIÓN:   FISCALIA DE ESTADO</t>
  </si>
  <si>
    <t>Dirección superior Ejecutiva</t>
  </si>
  <si>
    <t>Anexo 14.18</t>
  </si>
  <si>
    <t>JURISDICCIÓN:  DEFENSORIA DEL PUEBLO</t>
  </si>
  <si>
    <t>Anexo 14.19</t>
  </si>
  <si>
    <t>JURISDICCIÓN: SERVICIO DE LA DEUDA PUBLICA</t>
  </si>
  <si>
    <t>Anexo 14.20</t>
  </si>
  <si>
    <t>JURISDICCIÓN:   OBLIGACIONES A CARGO DEL TESORO</t>
  </si>
  <si>
    <t>Vivienda y Urbanismo</t>
  </si>
  <si>
    <t>Comercio y turismo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</si>
</sst>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* #,##0.00_);_(* \(#,##0.00\);_(* \-??_);_(@_)"/>
    <numFmt numFmtId="167" formatCode="_-* #,##0\ _P_t_s_-;\-* #,##0\ _P_t_s_-;_-* \-??\ _P_t_s_-;_-@_-"/>
    <numFmt numFmtId="168" formatCode="_-* #,##0.00\ _P_t_s_-;\-* #,##0.00\ _P_t_s_-;_-* \-??\ _P_t_s_-;_-@_-"/>
    <numFmt numFmtId="169" formatCode="#,##0.00"/>
    <numFmt numFmtId="170" formatCode="#,###.00"/>
    <numFmt numFmtId="171" formatCode="#,##0.00;\-#,##0.00"/>
    <numFmt numFmtId="172" formatCode="#,##0.00;[RED]\-#,##0.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5" fontId="0" fillId="0" borderId="0" xfId="0" applyNumberFormat="1" applyAlignment="1">
      <alignment/>
    </xf>
    <xf numFmtId="167" fontId="1" fillId="0" borderId="0" xfId="15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5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/>
    </xf>
    <xf numFmtId="168" fontId="1" fillId="0" borderId="7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8" fontId="0" fillId="0" borderId="7" xfId="15" applyNumberFormat="1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8" fontId="0" fillId="0" borderId="4" xfId="15" applyNumberFormat="1" applyFont="1" applyFill="1" applyBorder="1" applyAlignment="1" applyProtection="1">
      <alignment/>
      <protection/>
    </xf>
    <xf numFmtId="166" fontId="0" fillId="0" borderId="11" xfId="15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9" fontId="1" fillId="0" borderId="7" xfId="15" applyNumberFormat="1" applyFont="1" applyFill="1" applyBorder="1" applyAlignment="1" applyProtection="1">
      <alignment/>
      <protection/>
    </xf>
    <xf numFmtId="169" fontId="0" fillId="0" borderId="7" xfId="15" applyNumberFormat="1" applyFont="1" applyFill="1" applyBorder="1" applyAlignment="1" applyProtection="1">
      <alignment/>
      <protection/>
    </xf>
    <xf numFmtId="169" fontId="0" fillId="0" borderId="7" xfId="0" applyNumberFormat="1" applyBorder="1" applyAlignment="1">
      <alignment/>
    </xf>
    <xf numFmtId="169" fontId="0" fillId="0" borderId="11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/>
      <protection/>
    </xf>
    <xf numFmtId="170" fontId="1" fillId="0" borderId="7" xfId="15" applyNumberFormat="1" applyFont="1" applyFill="1" applyBorder="1" applyAlignment="1" applyProtection="1">
      <alignment/>
      <protection/>
    </xf>
    <xf numFmtId="170" fontId="0" fillId="0" borderId="7" xfId="15" applyNumberFormat="1" applyFont="1" applyFill="1" applyBorder="1" applyAlignment="1" applyProtection="1">
      <alignment/>
      <protection/>
    </xf>
    <xf numFmtId="170" fontId="0" fillId="0" borderId="7" xfId="0" applyNumberFormat="1" applyBorder="1" applyAlignment="1">
      <alignment/>
    </xf>
    <xf numFmtId="170" fontId="0" fillId="0" borderId="4" xfId="15" applyNumberFormat="1" applyFont="1" applyFill="1" applyBorder="1" applyAlignment="1" applyProtection="1">
      <alignment/>
      <protection/>
    </xf>
    <xf numFmtId="170" fontId="0" fillId="0" borderId="11" xfId="15" applyNumberFormat="1" applyFont="1" applyFill="1" applyBorder="1" applyAlignment="1" applyProtection="1">
      <alignment/>
      <protection/>
    </xf>
    <xf numFmtId="170" fontId="0" fillId="0" borderId="4" xfId="0" applyNumberFormat="1" applyBorder="1" applyAlignment="1">
      <alignment/>
    </xf>
    <xf numFmtId="164" fontId="0" fillId="0" borderId="4" xfId="0" applyBorder="1" applyAlignment="1">
      <alignment horizontal="center"/>
    </xf>
    <xf numFmtId="164" fontId="0" fillId="0" borderId="3" xfId="0" applyBorder="1" applyAlignment="1">
      <alignment horizontal="center"/>
    </xf>
    <xf numFmtId="164" fontId="1" fillId="0" borderId="3" xfId="0" applyFont="1" applyBorder="1" applyAlignment="1">
      <alignment/>
    </xf>
    <xf numFmtId="168" fontId="1" fillId="0" borderId="4" xfId="15" applyNumberFormat="1" applyFont="1" applyFill="1" applyBorder="1" applyAlignment="1" applyProtection="1">
      <alignment/>
      <protection/>
    </xf>
    <xf numFmtId="164" fontId="0" fillId="0" borderId="10" xfId="0" applyBorder="1" applyAlignment="1">
      <alignment horizontal="center"/>
    </xf>
    <xf numFmtId="164" fontId="0" fillId="0" borderId="0" xfId="0" applyAlignment="1">
      <alignment horizontal="center"/>
    </xf>
    <xf numFmtId="168" fontId="0" fillId="0" borderId="7" xfId="15" applyNumberFormat="1" applyFont="1" applyFill="1" applyBorder="1" applyAlignment="1" applyProtection="1">
      <alignment/>
      <protection/>
    </xf>
    <xf numFmtId="168" fontId="0" fillId="0" borderId="11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70" fontId="0" fillId="0" borderId="7" xfId="15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71" fontId="1" fillId="0" borderId="7" xfId="15" applyNumberFormat="1" applyFont="1" applyFill="1" applyBorder="1" applyAlignment="1" applyProtection="1">
      <alignment/>
      <protection/>
    </xf>
    <xf numFmtId="171" fontId="0" fillId="0" borderId="7" xfId="15" applyNumberFormat="1" applyFont="1" applyFill="1" applyBorder="1" applyAlignment="1" applyProtection="1">
      <alignment/>
      <protection/>
    </xf>
    <xf numFmtId="171" fontId="0" fillId="0" borderId="4" xfId="15" applyNumberFormat="1" applyFont="1" applyFill="1" applyBorder="1" applyAlignment="1" applyProtection="1">
      <alignment/>
      <protection/>
    </xf>
    <xf numFmtId="172" fontId="1" fillId="0" borderId="7" xfId="15" applyNumberFormat="1" applyFont="1" applyFill="1" applyBorder="1" applyAlignment="1" applyProtection="1">
      <alignment/>
      <protection/>
    </xf>
    <xf numFmtId="171" fontId="0" fillId="0" borderId="7" xfId="15" applyNumberFormat="1" applyFont="1" applyFill="1" applyBorder="1" applyAlignment="1" applyProtection="1">
      <alignment/>
      <protection/>
    </xf>
    <xf numFmtId="169" fontId="1" fillId="0" borderId="7" xfId="15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tabSelected="1" zoomScale="75" zoomScaleNormal="75" workbookViewId="0" topLeftCell="A1">
      <selection activeCell="D3" sqref="D3"/>
    </sheetView>
  </sheetViews>
  <sheetFormatPr defaultColWidth="11.421875" defaultRowHeight="12.75"/>
  <cols>
    <col min="1" max="3" width="16.57421875" style="0" customWidth="1"/>
    <col min="4" max="4" width="43.421875" style="0" customWidth="1"/>
    <col min="5" max="5" width="25.5742187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1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4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8.7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22">
        <f>+E22</f>
        <v>83677923.37</v>
      </c>
    </row>
    <row r="22" spans="1:5" ht="12">
      <c r="A22" s="19"/>
      <c r="B22" s="20">
        <v>1</v>
      </c>
      <c r="C22" s="20"/>
      <c r="D22" s="23" t="s">
        <v>11</v>
      </c>
      <c r="E22" s="24">
        <f>'14_1_1'!E22+'14_1_2'!E22</f>
        <v>83677923.37</v>
      </c>
    </row>
    <row r="23" spans="1:5" ht="12">
      <c r="A23" s="19"/>
      <c r="B23" s="20"/>
      <c r="C23" s="20"/>
      <c r="D23" s="23"/>
      <c r="E23" s="24"/>
    </row>
    <row r="24" spans="1:5" ht="12">
      <c r="A24" s="19">
        <v>3</v>
      </c>
      <c r="B24" s="20"/>
      <c r="C24" s="20"/>
      <c r="D24" s="21" t="s">
        <v>12</v>
      </c>
      <c r="E24" s="22">
        <f>+E25+E26</f>
        <v>6033375</v>
      </c>
    </row>
    <row r="25" spans="1:5" ht="12">
      <c r="A25" s="19"/>
      <c r="B25" s="20">
        <v>2</v>
      </c>
      <c r="C25" s="20"/>
      <c r="D25" s="23" t="s">
        <v>13</v>
      </c>
      <c r="E25" s="24">
        <f>'14_1_1'!E25+'14_1_2'!E25</f>
        <v>4200000</v>
      </c>
    </row>
    <row r="26" spans="1:5" ht="12">
      <c r="A26" s="25"/>
      <c r="B26" s="20">
        <v>3</v>
      </c>
      <c r="C26" s="23"/>
      <c r="D26" s="23" t="s">
        <v>14</v>
      </c>
      <c r="E26" s="24">
        <f>'14_1_1'!E26+'14_1_2'!E26</f>
        <v>1833375</v>
      </c>
    </row>
    <row r="27" spans="1:5" ht="12">
      <c r="A27" s="25"/>
      <c r="B27" s="23"/>
      <c r="C27" s="23"/>
      <c r="D27" s="23"/>
      <c r="E27" s="24"/>
    </row>
    <row r="28" spans="1:5" ht="12">
      <c r="A28" s="25"/>
      <c r="B28" s="23"/>
      <c r="C28" s="23"/>
      <c r="D28" s="21" t="s">
        <v>15</v>
      </c>
      <c r="E28" s="22">
        <f>'14_1_1'!E28+'14_1_2'!E28</f>
        <v>2259760</v>
      </c>
    </row>
    <row r="29" spans="1:5" ht="12">
      <c r="A29" s="25"/>
      <c r="B29" s="23"/>
      <c r="C29" s="23"/>
      <c r="D29" s="23"/>
      <c r="E29" s="24"/>
    </row>
    <row r="30" spans="1:5" ht="12">
      <c r="A30" s="7"/>
      <c r="B30" s="9"/>
      <c r="C30" s="9"/>
      <c r="D30" s="9"/>
      <c r="E30" s="26"/>
    </row>
    <row r="31" spans="1:5" ht="12">
      <c r="A31" s="25"/>
      <c r="B31" s="23"/>
      <c r="C31" s="23"/>
      <c r="D31" s="21" t="s">
        <v>16</v>
      </c>
      <c r="E31" s="22">
        <f>+E21+E24+E28</f>
        <v>91971058.37</v>
      </c>
    </row>
    <row r="32" spans="1:5" ht="12">
      <c r="A32" s="15"/>
      <c r="B32" s="17"/>
      <c r="C32" s="17"/>
      <c r="D32" s="17"/>
      <c r="E32" s="27"/>
    </row>
    <row r="34" ht="12">
      <c r="A34" s="28" t="s">
        <v>17</v>
      </c>
    </row>
    <row r="38" ht="12">
      <c r="A38" s="28"/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rstPageNumber="1" useFirstPageNumber="1" fitToHeight="1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5"/>
  <sheetViews>
    <sheetView zoomScale="75" zoomScaleNormal="75" workbookViewId="0" topLeftCell="A23">
      <selection activeCell="A1" sqref="A1"/>
    </sheetView>
  </sheetViews>
  <sheetFormatPr defaultColWidth="11.421875" defaultRowHeight="12.75"/>
  <cols>
    <col min="1" max="1" width="16.28125" style="0" customWidth="1"/>
    <col min="2" max="2" width="16.421875" style="0" customWidth="1"/>
    <col min="3" max="3" width="16.57421875" style="0" customWidth="1"/>
    <col min="4" max="4" width="43.00390625" style="0" customWidth="1"/>
    <col min="5" max="5" width="18.0039062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57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58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34">
        <f>+E22</f>
        <v>2152425</v>
      </c>
    </row>
    <row r="22" spans="1:5" ht="12">
      <c r="A22" s="19"/>
      <c r="B22" s="20">
        <v>3</v>
      </c>
      <c r="C22" s="20"/>
      <c r="D22" s="23" t="s">
        <v>28</v>
      </c>
      <c r="E22" s="35">
        <v>2152425</v>
      </c>
    </row>
    <row r="23" spans="1:5" ht="12">
      <c r="A23" s="25"/>
      <c r="B23" s="23"/>
      <c r="C23" s="23"/>
      <c r="D23" s="23"/>
      <c r="E23" s="36"/>
    </row>
    <row r="24" spans="1:5" ht="12">
      <c r="A24" s="19">
        <v>3</v>
      </c>
      <c r="B24" s="20"/>
      <c r="C24" s="20"/>
      <c r="D24" s="21" t="s">
        <v>12</v>
      </c>
      <c r="E24" s="34">
        <f>+E25+E26</f>
        <v>1998298324.65</v>
      </c>
    </row>
    <row r="25" spans="1:5" ht="12">
      <c r="A25" s="19"/>
      <c r="B25" s="20">
        <v>2</v>
      </c>
      <c r="C25" s="20"/>
      <c r="D25" s="23" t="s">
        <v>13</v>
      </c>
      <c r="E25" s="35">
        <v>95009128</v>
      </c>
    </row>
    <row r="26" spans="1:5" ht="12">
      <c r="A26" s="19"/>
      <c r="B26" s="20">
        <v>4</v>
      </c>
      <c r="C26" s="20"/>
      <c r="D26" s="23" t="s">
        <v>50</v>
      </c>
      <c r="E26" s="35">
        <f>SUM(E27:E31)</f>
        <v>1903289196.65</v>
      </c>
    </row>
    <row r="27" spans="1:5" ht="12">
      <c r="A27" s="19"/>
      <c r="B27" s="20"/>
      <c r="C27" s="20">
        <v>1</v>
      </c>
      <c r="D27" s="23" t="s">
        <v>39</v>
      </c>
      <c r="E27" s="35">
        <v>1073188068.06</v>
      </c>
    </row>
    <row r="28" spans="1:5" ht="12">
      <c r="A28" s="19"/>
      <c r="B28" s="20"/>
      <c r="C28" s="20">
        <v>2</v>
      </c>
      <c r="D28" s="23" t="s">
        <v>59</v>
      </c>
      <c r="E28" s="35">
        <v>653244845.44</v>
      </c>
    </row>
    <row r="29" spans="1:5" ht="12">
      <c r="A29" s="19"/>
      <c r="B29" s="20"/>
      <c r="C29" s="20">
        <v>3</v>
      </c>
      <c r="D29" s="23" t="s">
        <v>51</v>
      </c>
      <c r="E29" s="35">
        <v>100065114.63</v>
      </c>
    </row>
    <row r="30" spans="1:5" ht="12">
      <c r="A30" s="19"/>
      <c r="B30" s="20"/>
      <c r="C30" s="20">
        <v>4</v>
      </c>
      <c r="D30" s="23" t="s">
        <v>60</v>
      </c>
      <c r="E30" s="35">
        <v>8830960.66</v>
      </c>
    </row>
    <row r="31" spans="1:5" ht="12">
      <c r="A31" s="19"/>
      <c r="B31" s="20"/>
      <c r="C31" s="20">
        <v>6</v>
      </c>
      <c r="D31" s="23" t="s">
        <v>61</v>
      </c>
      <c r="E31" s="35">
        <v>67960207.86</v>
      </c>
    </row>
    <row r="32" spans="1:5" ht="12">
      <c r="A32" s="19"/>
      <c r="B32" s="20"/>
      <c r="C32" s="20"/>
      <c r="D32" s="23"/>
      <c r="E32" s="35"/>
    </row>
    <row r="33" spans="1:5" ht="12">
      <c r="A33" s="19">
        <v>5</v>
      </c>
      <c r="B33" s="20"/>
      <c r="C33" s="23"/>
      <c r="D33" s="21" t="s">
        <v>54</v>
      </c>
      <c r="E33" s="34">
        <f>+E34</f>
        <v>3342903</v>
      </c>
    </row>
    <row r="34" spans="1:5" ht="12">
      <c r="A34" s="19"/>
      <c r="B34" s="20">
        <v>1</v>
      </c>
      <c r="C34" s="23"/>
      <c r="D34" s="23" t="s">
        <v>55</v>
      </c>
      <c r="E34" s="35">
        <v>3342903</v>
      </c>
    </row>
    <row r="35" spans="1:5" ht="12">
      <c r="A35" s="25"/>
      <c r="B35" s="23"/>
      <c r="C35" s="23"/>
      <c r="D35" s="23"/>
      <c r="E35" s="35"/>
    </row>
    <row r="36" spans="1:5" ht="12">
      <c r="A36" s="25"/>
      <c r="B36" s="23"/>
      <c r="C36" s="23"/>
      <c r="D36" s="21" t="s">
        <v>56</v>
      </c>
      <c r="E36" s="34">
        <v>11639232</v>
      </c>
    </row>
    <row r="37" spans="1:5" ht="12">
      <c r="A37" s="25"/>
      <c r="B37" s="23"/>
      <c r="C37" s="23"/>
      <c r="D37" s="23"/>
      <c r="E37" s="35"/>
    </row>
    <row r="38" spans="1:5" ht="12">
      <c r="A38" s="25"/>
      <c r="B38" s="23"/>
      <c r="C38" s="23"/>
      <c r="D38" s="23"/>
      <c r="E38" s="35"/>
    </row>
    <row r="39" spans="1:5" ht="12">
      <c r="A39" s="7"/>
      <c r="B39" s="9"/>
      <c r="C39" s="9"/>
      <c r="D39" s="9"/>
      <c r="E39" s="37"/>
    </row>
    <row r="40" spans="1:5" ht="12">
      <c r="A40" s="25"/>
      <c r="B40" s="23"/>
      <c r="C40" s="23"/>
      <c r="D40" s="21" t="s">
        <v>16</v>
      </c>
      <c r="E40" s="34">
        <f>+E24+E33+E36+E21</f>
        <v>2015432884.65</v>
      </c>
    </row>
    <row r="41" spans="1:5" ht="12">
      <c r="A41" s="15"/>
      <c r="B41" s="17"/>
      <c r="C41" s="17"/>
      <c r="D41" s="17"/>
      <c r="E41" s="38"/>
    </row>
    <row r="45" ht="12">
      <c r="A45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="75" zoomScaleNormal="75" workbookViewId="0" topLeftCell="A13">
      <selection activeCell="A1" sqref="A1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39.7109375" style="0" customWidth="1"/>
    <col min="5" max="5" width="19.421875" style="0" customWidth="1"/>
    <col min="6" max="6" width="13.28125" style="0" customWidth="1"/>
    <col min="7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E8" s="1" t="s">
        <v>62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63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3</v>
      </c>
      <c r="B21" s="20"/>
      <c r="C21" s="20"/>
      <c r="D21" s="21" t="s">
        <v>12</v>
      </c>
      <c r="E21" s="22">
        <f>SUM(E22:E24)</f>
        <v>533740735.37</v>
      </c>
    </row>
    <row r="22" spans="1:5" ht="12">
      <c r="A22" s="19"/>
      <c r="B22" s="20">
        <v>1</v>
      </c>
      <c r="C22" s="20"/>
      <c r="D22" s="23" t="s">
        <v>64</v>
      </c>
      <c r="E22" s="24">
        <v>532121627.65</v>
      </c>
    </row>
    <row r="23" spans="1:5" ht="12">
      <c r="A23" s="19"/>
      <c r="B23" s="20">
        <v>2</v>
      </c>
      <c r="C23" s="20"/>
      <c r="D23" s="23" t="s">
        <v>13</v>
      </c>
      <c r="E23" s="24">
        <v>358515</v>
      </c>
    </row>
    <row r="24" spans="1:5" ht="12">
      <c r="A24" s="19"/>
      <c r="B24" s="20">
        <v>4</v>
      </c>
      <c r="C24" s="20"/>
      <c r="D24" s="23" t="s">
        <v>50</v>
      </c>
      <c r="E24" s="24">
        <f>E25</f>
        <v>1260592.72</v>
      </c>
    </row>
    <row r="25" spans="1:5" ht="12">
      <c r="A25" s="19"/>
      <c r="B25" s="20"/>
      <c r="C25" s="20">
        <v>3</v>
      </c>
      <c r="D25" s="23" t="s">
        <v>51</v>
      </c>
      <c r="E25" s="24">
        <v>1260592.72</v>
      </c>
    </row>
    <row r="26" spans="1:5" ht="12">
      <c r="A26" s="19"/>
      <c r="B26" s="20"/>
      <c r="C26" s="20"/>
      <c r="D26" s="23"/>
      <c r="E26" s="24"/>
    </row>
    <row r="27" spans="1:5" ht="12">
      <c r="A27" s="19"/>
      <c r="B27" s="20"/>
      <c r="C27" s="20"/>
      <c r="D27" s="21" t="s">
        <v>56</v>
      </c>
      <c r="E27" s="24">
        <v>12000</v>
      </c>
    </row>
    <row r="28" spans="1:5" ht="12">
      <c r="A28" s="25"/>
      <c r="B28" s="23"/>
      <c r="C28" s="23"/>
      <c r="D28" s="23"/>
      <c r="E28" s="24"/>
    </row>
    <row r="29" spans="1:5" ht="12">
      <c r="A29" s="25"/>
      <c r="B29" s="23"/>
      <c r="C29" s="23"/>
      <c r="D29" s="23"/>
      <c r="E29" s="24"/>
    </row>
    <row r="30" spans="1:5" ht="12">
      <c r="A30" s="7"/>
      <c r="B30" s="9"/>
      <c r="C30" s="9"/>
      <c r="D30" s="9"/>
      <c r="E30" s="26"/>
    </row>
    <row r="31" spans="1:5" ht="12">
      <c r="A31" s="25"/>
      <c r="B31" s="23"/>
      <c r="C31" s="23"/>
      <c r="D31" s="21" t="s">
        <v>16</v>
      </c>
      <c r="E31" s="22">
        <f>+E21+E27</f>
        <v>533752735.37</v>
      </c>
    </row>
    <row r="32" spans="1:5" ht="12">
      <c r="A32" s="15"/>
      <c r="B32" s="17"/>
      <c r="C32" s="17"/>
      <c r="D32" s="17"/>
      <c r="E32" s="27"/>
    </row>
    <row r="36" ht="12">
      <c r="A36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4"/>
  <sheetViews>
    <sheetView zoomScale="75" zoomScaleNormal="75" workbookViewId="0" topLeftCell="A27">
      <selection activeCell="A11" sqref="A11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41.57421875" style="0" customWidth="1"/>
    <col min="5" max="5" width="16.5742187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65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66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34">
        <f>+E22</f>
        <v>37520549.94</v>
      </c>
    </row>
    <row r="22" spans="1:5" ht="12">
      <c r="A22" s="19"/>
      <c r="B22" s="20">
        <v>3</v>
      </c>
      <c r="C22" s="20"/>
      <c r="D22" s="23" t="s">
        <v>28</v>
      </c>
      <c r="E22" s="35">
        <v>37520549.94</v>
      </c>
    </row>
    <row r="23" spans="1:5" ht="12">
      <c r="A23" s="19"/>
      <c r="B23" s="20"/>
      <c r="C23" s="20"/>
      <c r="D23" s="23"/>
      <c r="E23" s="35"/>
    </row>
    <row r="24" spans="1:5" ht="12">
      <c r="A24" s="19">
        <v>2</v>
      </c>
      <c r="B24" s="20"/>
      <c r="C24" s="20"/>
      <c r="D24" s="21" t="s">
        <v>36</v>
      </c>
      <c r="E24" s="34">
        <f>SUM(E25:E25)</f>
        <v>20736868.69</v>
      </c>
    </row>
    <row r="25" spans="1:5" ht="12">
      <c r="A25" s="19"/>
      <c r="B25" s="20">
        <v>2</v>
      </c>
      <c r="C25" s="20"/>
      <c r="D25" s="23" t="s">
        <v>38</v>
      </c>
      <c r="E25" s="35">
        <v>20736868.69</v>
      </c>
    </row>
    <row r="26" spans="1:5" ht="12">
      <c r="A26" s="19"/>
      <c r="B26" s="20"/>
      <c r="C26" s="20"/>
      <c r="D26" s="23"/>
      <c r="E26" s="35"/>
    </row>
    <row r="27" spans="1:5" ht="12">
      <c r="A27" s="19">
        <v>3</v>
      </c>
      <c r="B27" s="20"/>
      <c r="C27" s="20"/>
      <c r="D27" s="21" t="s">
        <v>12</v>
      </c>
      <c r="E27" s="34">
        <f>SUM(E28:E31)+E37+E38</f>
        <v>29090211.799999997</v>
      </c>
    </row>
    <row r="28" spans="1:5" ht="12">
      <c r="A28" s="19"/>
      <c r="B28" s="20">
        <v>1</v>
      </c>
      <c r="C28" s="20"/>
      <c r="D28" s="23" t="s">
        <v>64</v>
      </c>
      <c r="E28" s="35">
        <v>11440498.95</v>
      </c>
    </row>
    <row r="29" spans="1:5" ht="12">
      <c r="A29" s="19"/>
      <c r="B29" s="20">
        <v>2</v>
      </c>
      <c r="C29" s="20"/>
      <c r="D29" s="23" t="s">
        <v>13</v>
      </c>
      <c r="E29" s="35"/>
    </row>
    <row r="30" spans="1:5" ht="12">
      <c r="A30" s="19"/>
      <c r="B30" s="20">
        <v>2</v>
      </c>
      <c r="C30" s="20"/>
      <c r="D30" s="50" t="s">
        <v>67</v>
      </c>
      <c r="E30" s="35">
        <v>875000</v>
      </c>
    </row>
    <row r="31" spans="1:5" ht="12">
      <c r="A31" s="19"/>
      <c r="B31" s="20">
        <v>4</v>
      </c>
      <c r="C31" s="20"/>
      <c r="D31" s="23" t="s">
        <v>50</v>
      </c>
      <c r="E31" s="35">
        <f>+E32+E33+E34+E35+E36</f>
        <v>15581646.85</v>
      </c>
    </row>
    <row r="32" spans="1:5" ht="12">
      <c r="A32" s="19"/>
      <c r="B32" s="20"/>
      <c r="C32" s="20">
        <v>1</v>
      </c>
      <c r="D32" s="23" t="s">
        <v>39</v>
      </c>
      <c r="E32" s="35">
        <v>9423610.85</v>
      </c>
    </row>
    <row r="33" spans="1:5" ht="12">
      <c r="A33" s="19"/>
      <c r="B33" s="20"/>
      <c r="C33" s="20">
        <v>2</v>
      </c>
      <c r="D33" s="23" t="s">
        <v>59</v>
      </c>
      <c r="E33" s="35">
        <v>310000</v>
      </c>
    </row>
    <row r="34" spans="1:5" ht="12">
      <c r="A34" s="19"/>
      <c r="B34" s="20"/>
      <c r="C34" s="20">
        <v>3</v>
      </c>
      <c r="D34" s="50" t="s">
        <v>68</v>
      </c>
      <c r="E34" s="35">
        <v>200000</v>
      </c>
    </row>
    <row r="35" spans="1:5" ht="12">
      <c r="A35" s="19"/>
      <c r="B35" s="20"/>
      <c r="C35" s="20">
        <v>4</v>
      </c>
      <c r="D35" s="23" t="s">
        <v>60</v>
      </c>
      <c r="E35" s="35">
        <v>4450059.33</v>
      </c>
    </row>
    <row r="36" spans="1:5" ht="12">
      <c r="A36" s="19"/>
      <c r="B36" s="20"/>
      <c r="C36" s="20">
        <v>5</v>
      </c>
      <c r="D36" s="50" t="s">
        <v>69</v>
      </c>
      <c r="E36" s="35">
        <v>1197976.67</v>
      </c>
    </row>
    <row r="37" spans="1:5" ht="12">
      <c r="A37" s="19"/>
      <c r="B37" s="20">
        <v>6</v>
      </c>
      <c r="C37" s="20"/>
      <c r="D37" s="23" t="s">
        <v>70</v>
      </c>
      <c r="E37" s="35">
        <v>1024266</v>
      </c>
    </row>
    <row r="38" spans="1:5" ht="12">
      <c r="A38" s="19"/>
      <c r="B38" s="20">
        <v>9</v>
      </c>
      <c r="C38" s="20"/>
      <c r="D38" s="23" t="s">
        <v>71</v>
      </c>
      <c r="E38" s="35">
        <v>168800</v>
      </c>
    </row>
    <row r="39" spans="1:5" ht="12">
      <c r="A39" s="19"/>
      <c r="B39" s="20"/>
      <c r="C39" s="20"/>
      <c r="D39" s="23"/>
      <c r="E39" s="35"/>
    </row>
    <row r="40" spans="1:5" ht="12">
      <c r="A40" s="19">
        <v>4</v>
      </c>
      <c r="B40" s="20"/>
      <c r="C40" s="20"/>
      <c r="D40" s="21" t="s">
        <v>42</v>
      </c>
      <c r="E40" s="34">
        <f>+E41+E42</f>
        <v>705213</v>
      </c>
    </row>
    <row r="41" spans="1:5" ht="12">
      <c r="A41" s="19"/>
      <c r="B41" s="20">
        <v>3</v>
      </c>
      <c r="C41" s="20"/>
      <c r="D41" s="23" t="s">
        <v>43</v>
      </c>
      <c r="E41" s="35">
        <v>705213</v>
      </c>
    </row>
    <row r="42" spans="1:5" ht="12">
      <c r="A42" s="19"/>
      <c r="B42" s="20">
        <v>5</v>
      </c>
      <c r="C42" s="20"/>
      <c r="D42" s="23" t="s">
        <v>45</v>
      </c>
      <c r="E42" s="35"/>
    </row>
    <row r="43" spans="1:5" ht="12">
      <c r="A43" s="19"/>
      <c r="B43" s="20"/>
      <c r="C43" s="20"/>
      <c r="D43" s="23"/>
      <c r="E43" s="35"/>
    </row>
    <row r="44" spans="1:5" ht="12">
      <c r="A44" s="19">
        <v>5</v>
      </c>
      <c r="B44" s="20"/>
      <c r="C44" s="23"/>
      <c r="D44" s="21" t="s">
        <v>54</v>
      </c>
      <c r="E44" s="34">
        <f>+E45</f>
        <v>1377802</v>
      </c>
    </row>
    <row r="45" spans="1:5" ht="12">
      <c r="A45" s="19"/>
      <c r="B45" s="20">
        <v>1</v>
      </c>
      <c r="C45" s="23"/>
      <c r="D45" s="23" t="s">
        <v>55</v>
      </c>
      <c r="E45" s="35">
        <v>1377802</v>
      </c>
    </row>
    <row r="46" spans="1:5" ht="12">
      <c r="A46" s="25"/>
      <c r="B46" s="23"/>
      <c r="C46" s="23"/>
      <c r="D46" s="23"/>
      <c r="E46" s="35"/>
    </row>
    <row r="47" spans="1:5" ht="12">
      <c r="A47" s="25"/>
      <c r="B47" s="23"/>
      <c r="C47" s="23"/>
      <c r="D47" s="21" t="s">
        <v>56</v>
      </c>
      <c r="E47" s="34">
        <v>10006761</v>
      </c>
    </row>
    <row r="48" spans="1:5" ht="12">
      <c r="A48" s="19"/>
      <c r="B48" s="20"/>
      <c r="C48" s="20"/>
      <c r="D48" s="23"/>
      <c r="E48" s="35"/>
    </row>
    <row r="49" spans="1:5" ht="12">
      <c r="A49" s="19"/>
      <c r="B49" s="20"/>
      <c r="C49" s="20"/>
      <c r="D49" s="23"/>
      <c r="E49" s="35"/>
    </row>
    <row r="50" spans="1:5" ht="12">
      <c r="A50" s="7"/>
      <c r="B50" s="9"/>
      <c r="C50" s="9"/>
      <c r="D50" s="9"/>
      <c r="E50" s="37"/>
    </row>
    <row r="51" spans="1:5" ht="12">
      <c r="A51" s="25"/>
      <c r="B51" s="23"/>
      <c r="C51" s="23"/>
      <c r="D51" s="21" t="s">
        <v>16</v>
      </c>
      <c r="E51" s="34">
        <f>+E22+E24+E27+E40+E44+E47</f>
        <v>99437406.42999999</v>
      </c>
    </row>
    <row r="52" spans="1:5" ht="12">
      <c r="A52" s="15"/>
      <c r="B52" s="17"/>
      <c r="C52" s="17"/>
      <c r="D52" s="17"/>
      <c r="E52" s="38"/>
    </row>
    <row r="54" ht="12">
      <c r="A54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zoomScale="75" zoomScaleNormal="75" workbookViewId="0" topLeftCell="A23">
      <selection activeCell="D3" sqref="D3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37.00390625" style="0" customWidth="1"/>
    <col min="5" max="5" width="16.5742187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72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73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34">
        <f>+E22</f>
        <v>3820339.5100000002</v>
      </c>
    </row>
    <row r="22" spans="1:5" ht="12">
      <c r="A22" s="19"/>
      <c r="B22" s="20">
        <v>3</v>
      </c>
      <c r="C22" s="20"/>
      <c r="D22" s="23" t="s">
        <v>28</v>
      </c>
      <c r="E22" s="35">
        <v>3820339.51</v>
      </c>
    </row>
    <row r="23" spans="1:5" ht="12">
      <c r="A23" s="19"/>
      <c r="B23" s="20"/>
      <c r="C23" s="20"/>
      <c r="D23" s="23"/>
      <c r="E23" s="35"/>
    </row>
    <row r="24" spans="1:5" ht="12">
      <c r="A24" s="19">
        <v>3</v>
      </c>
      <c r="B24" s="20"/>
      <c r="C24" s="20"/>
      <c r="D24" s="21" t="s">
        <v>12</v>
      </c>
      <c r="E24" s="34">
        <f>E25+E26</f>
        <v>12454429.81</v>
      </c>
    </row>
    <row r="25" spans="1:5" ht="12">
      <c r="A25" s="19"/>
      <c r="B25" s="20">
        <v>8</v>
      </c>
      <c r="C25" s="20"/>
      <c r="D25" s="23" t="s">
        <v>74</v>
      </c>
      <c r="E25" s="35">
        <v>9904429.81</v>
      </c>
    </row>
    <row r="26" spans="1:5" ht="12">
      <c r="A26" s="19"/>
      <c r="B26" s="20">
        <v>9</v>
      </c>
      <c r="C26" s="20"/>
      <c r="D26" s="23" t="s">
        <v>71</v>
      </c>
      <c r="E26" s="35">
        <v>2550000</v>
      </c>
    </row>
    <row r="27" spans="1:5" ht="12">
      <c r="A27" s="19"/>
      <c r="B27" s="20"/>
      <c r="C27" s="20"/>
      <c r="D27" s="23"/>
      <c r="E27" s="35"/>
    </row>
    <row r="28" spans="1:5" ht="12">
      <c r="A28" s="19">
        <v>4</v>
      </c>
      <c r="B28" s="20"/>
      <c r="C28" s="20"/>
      <c r="D28" s="21" t="s">
        <v>42</v>
      </c>
      <c r="E28" s="34">
        <f>+E29+E30</f>
        <v>47558362.28</v>
      </c>
    </row>
    <row r="29" spans="1:5" ht="12">
      <c r="A29" s="19"/>
      <c r="B29" s="20">
        <v>3</v>
      </c>
      <c r="C29" s="20"/>
      <c r="D29" s="23" t="s">
        <v>43</v>
      </c>
      <c r="E29" s="35">
        <v>47558362.28</v>
      </c>
    </row>
    <row r="30" spans="1:5" ht="12">
      <c r="A30" s="19"/>
      <c r="B30" s="20">
        <v>5</v>
      </c>
      <c r="C30" s="20"/>
      <c r="D30" s="23" t="s">
        <v>45</v>
      </c>
      <c r="E30" s="35"/>
    </row>
    <row r="31" spans="1:5" ht="12">
      <c r="A31" s="19"/>
      <c r="B31" s="20"/>
      <c r="C31" s="20"/>
      <c r="D31" s="23"/>
      <c r="E31" s="35"/>
    </row>
    <row r="32" spans="1:5" ht="12">
      <c r="A32" s="19">
        <v>5</v>
      </c>
      <c r="B32" s="20"/>
      <c r="C32" s="23"/>
      <c r="D32" s="21" t="s">
        <v>54</v>
      </c>
      <c r="E32" s="34">
        <f>+E33</f>
        <v>2683227</v>
      </c>
    </row>
    <row r="33" spans="1:5" ht="12">
      <c r="A33" s="19"/>
      <c r="B33" s="20">
        <v>1</v>
      </c>
      <c r="C33" s="23"/>
      <c r="D33" s="23" t="s">
        <v>55</v>
      </c>
      <c r="E33" s="35">
        <v>2683227</v>
      </c>
    </row>
    <row r="34" spans="1:5" ht="12">
      <c r="A34" s="25"/>
      <c r="B34" s="23"/>
      <c r="C34" s="23"/>
      <c r="D34" s="23"/>
      <c r="E34" s="35"/>
    </row>
    <row r="35" spans="1:5" ht="12">
      <c r="A35" s="25"/>
      <c r="B35" s="23"/>
      <c r="C35" s="23"/>
      <c r="D35" s="21" t="s">
        <v>56</v>
      </c>
      <c r="E35" s="34">
        <v>2533157</v>
      </c>
    </row>
    <row r="36" spans="1:5" ht="12">
      <c r="A36" s="19"/>
      <c r="B36" s="20"/>
      <c r="C36" s="20"/>
      <c r="D36" s="23"/>
      <c r="E36" s="35"/>
    </row>
    <row r="37" spans="1:5" ht="12">
      <c r="A37" s="19"/>
      <c r="B37" s="20"/>
      <c r="C37" s="20"/>
      <c r="D37" s="23"/>
      <c r="E37" s="35"/>
    </row>
    <row r="38" spans="1:5" ht="12">
      <c r="A38" s="7"/>
      <c r="B38" s="9"/>
      <c r="C38" s="9"/>
      <c r="D38" s="9"/>
      <c r="E38" s="37"/>
    </row>
    <row r="39" spans="1:5" ht="12">
      <c r="A39" s="25"/>
      <c r="B39" s="23"/>
      <c r="C39" s="23"/>
      <c r="D39" s="21" t="s">
        <v>16</v>
      </c>
      <c r="E39" s="34">
        <f>+E21+E24+E28+E32+E35</f>
        <v>69049515.6</v>
      </c>
    </row>
    <row r="40" spans="1:5" ht="12">
      <c r="A40" s="15"/>
      <c r="B40" s="17"/>
      <c r="C40" s="17"/>
      <c r="D40" s="17"/>
      <c r="E40" s="38"/>
    </row>
    <row r="42" ht="12">
      <c r="A42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9"/>
  <sheetViews>
    <sheetView zoomScale="75" zoomScaleNormal="75" workbookViewId="0" topLeftCell="A10">
      <selection activeCell="D27" sqref="D27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37.421875" style="0" customWidth="1"/>
    <col min="5" max="5" width="17.2812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75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76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6" spans="1:5" ht="15" customHeight="1">
      <c r="A16" s="7"/>
      <c r="B16" s="8"/>
      <c r="C16" s="9"/>
      <c r="D16" s="8"/>
      <c r="E16" s="10"/>
    </row>
    <row r="17" spans="1:5" ht="12">
      <c r="A17" s="11" t="s">
        <v>5</v>
      </c>
      <c r="B17" s="12" t="s">
        <v>6</v>
      </c>
      <c r="C17" s="13" t="s">
        <v>7</v>
      </c>
      <c r="D17" s="12" t="s">
        <v>8</v>
      </c>
      <c r="E17" s="14" t="s">
        <v>9</v>
      </c>
    </row>
    <row r="18" spans="1:5" ht="12">
      <c r="A18" s="15"/>
      <c r="B18" s="16"/>
      <c r="C18" s="17"/>
      <c r="D18" s="16"/>
      <c r="E18" s="18"/>
    </row>
    <row r="19" spans="1:5" ht="12">
      <c r="A19" s="7"/>
      <c r="B19" s="9"/>
      <c r="C19" s="9"/>
      <c r="D19" s="9"/>
      <c r="E19" s="10"/>
    </row>
    <row r="20" spans="1:5" ht="12">
      <c r="A20" s="19">
        <v>4</v>
      </c>
      <c r="B20" s="20"/>
      <c r="C20" s="20"/>
      <c r="D20" s="21" t="s">
        <v>42</v>
      </c>
      <c r="E20" s="51">
        <f>+E21</f>
        <v>6028435</v>
      </c>
    </row>
    <row r="21" spans="1:5" ht="12">
      <c r="A21" s="19"/>
      <c r="B21" s="20">
        <v>4</v>
      </c>
      <c r="C21" s="20"/>
      <c r="D21" s="23" t="s">
        <v>77</v>
      </c>
      <c r="E21" s="52">
        <v>6028435</v>
      </c>
    </row>
    <row r="22" spans="1:5" ht="12">
      <c r="A22" s="25"/>
      <c r="B22" s="23"/>
      <c r="C22" s="23"/>
      <c r="D22" s="23"/>
      <c r="E22" s="52"/>
    </row>
    <row r="23" spans="1:5" ht="12">
      <c r="A23" s="7"/>
      <c r="B23" s="9"/>
      <c r="C23" s="9"/>
      <c r="D23" s="9"/>
      <c r="E23" s="53"/>
    </row>
    <row r="24" spans="1:5" ht="12">
      <c r="A24" s="25"/>
      <c r="B24" s="23"/>
      <c r="C24" s="23"/>
      <c r="D24" s="21" t="s">
        <v>16</v>
      </c>
      <c r="E24" s="54">
        <f>+E20</f>
        <v>6028435</v>
      </c>
    </row>
    <row r="25" spans="1:5" ht="12">
      <c r="A25" s="15"/>
      <c r="B25" s="17"/>
      <c r="C25" s="17"/>
      <c r="D25" s="17"/>
      <c r="E25" s="27"/>
    </row>
    <row r="29" ht="12">
      <c r="A29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42.00390625" style="0" customWidth="1"/>
    <col min="5" max="5" width="16.5742187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78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79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34">
        <f>+E22</f>
        <v>3041272</v>
      </c>
    </row>
    <row r="22" spans="1:5" ht="12">
      <c r="A22" s="19"/>
      <c r="B22" s="20">
        <v>3</v>
      </c>
      <c r="C22" s="20"/>
      <c r="D22" s="23" t="s">
        <v>28</v>
      </c>
      <c r="E22" s="35">
        <v>3041272</v>
      </c>
    </row>
    <row r="23" spans="1:5" ht="12">
      <c r="A23" s="25"/>
      <c r="B23" s="23"/>
      <c r="C23" s="23"/>
      <c r="D23" s="23"/>
      <c r="E23" s="36"/>
    </row>
    <row r="24" spans="1:5" ht="12">
      <c r="A24" s="19">
        <v>3</v>
      </c>
      <c r="B24" s="20"/>
      <c r="C24" s="20"/>
      <c r="D24" s="21" t="s">
        <v>12</v>
      </c>
      <c r="E24" s="34">
        <f>SUM(E25:E26)</f>
        <v>77080429.3</v>
      </c>
    </row>
    <row r="25" spans="1:5" ht="12">
      <c r="A25" s="19"/>
      <c r="B25" s="20">
        <v>3</v>
      </c>
      <c r="C25" s="20"/>
      <c r="D25" s="23" t="s">
        <v>14</v>
      </c>
      <c r="E25" s="35">
        <v>69995968.45</v>
      </c>
    </row>
    <row r="26" spans="1:5" ht="12">
      <c r="A26" s="19"/>
      <c r="B26" s="20">
        <v>6</v>
      </c>
      <c r="C26" s="20"/>
      <c r="D26" s="23" t="s">
        <v>80</v>
      </c>
      <c r="E26" s="35">
        <v>7084460.85</v>
      </c>
    </row>
    <row r="27" spans="1:5" ht="12">
      <c r="A27" s="25"/>
      <c r="B27" s="23"/>
      <c r="C27" s="23"/>
      <c r="D27" s="23"/>
      <c r="E27" s="35"/>
    </row>
    <row r="28" spans="1:5" ht="12">
      <c r="A28" s="25"/>
      <c r="B28" s="23"/>
      <c r="C28" s="23"/>
      <c r="D28" s="23"/>
      <c r="E28" s="35"/>
    </row>
    <row r="29" spans="1:5" ht="12">
      <c r="A29" s="7"/>
      <c r="B29" s="9"/>
      <c r="C29" s="9"/>
      <c r="D29" s="9"/>
      <c r="E29" s="37"/>
    </row>
    <row r="30" spans="1:5" ht="12">
      <c r="A30" s="25"/>
      <c r="B30" s="23"/>
      <c r="C30" s="23"/>
      <c r="D30" s="21" t="s">
        <v>16</v>
      </c>
      <c r="E30" s="34">
        <f>+E21+E24</f>
        <v>80121701.3</v>
      </c>
    </row>
    <row r="31" spans="1:5" ht="12">
      <c r="A31" s="15"/>
      <c r="B31" s="17"/>
      <c r="C31" s="17"/>
      <c r="D31" s="17"/>
      <c r="E31" s="27"/>
    </row>
    <row r="38" ht="12">
      <c r="A38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1"/>
  <sheetViews>
    <sheetView zoomScale="75" zoomScaleNormal="75" workbookViewId="0" topLeftCell="A17">
      <selection activeCell="E29" sqref="E29"/>
    </sheetView>
  </sheetViews>
  <sheetFormatPr defaultColWidth="11.421875" defaultRowHeight="12.75"/>
  <cols>
    <col min="1" max="1" width="16.28125" style="0" customWidth="1"/>
    <col min="2" max="2" width="16.421875" style="0" customWidth="1"/>
    <col min="3" max="3" width="14.7109375" style="0" customWidth="1"/>
    <col min="4" max="4" width="37.421875" style="0" customWidth="1"/>
    <col min="5" max="5" width="18.140625" style="0" customWidth="1"/>
    <col min="6" max="16384" width="11.00390625" style="0" customWidth="1"/>
  </cols>
  <sheetData>
    <row r="5" spans="1:5" ht="12">
      <c r="A5" s="1"/>
      <c r="B5" s="1"/>
      <c r="C5" s="1"/>
      <c r="E5" s="1"/>
    </row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81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82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3</v>
      </c>
      <c r="B21" s="20"/>
      <c r="C21" s="20"/>
      <c r="D21" s="21" t="s">
        <v>12</v>
      </c>
      <c r="E21" s="51">
        <f>+E22+E23</f>
        <v>152893282.01999998</v>
      </c>
    </row>
    <row r="22" spans="1:5" ht="12">
      <c r="A22" s="19"/>
      <c r="B22" s="20">
        <v>2</v>
      </c>
      <c r="C22" s="20"/>
      <c r="D22" s="48" t="s">
        <v>13</v>
      </c>
      <c r="E22" s="55">
        <v>147355342.64</v>
      </c>
    </row>
    <row r="23" spans="1:5" ht="12">
      <c r="A23" s="19"/>
      <c r="B23" s="20">
        <v>4</v>
      </c>
      <c r="C23" s="20"/>
      <c r="D23" s="23" t="s">
        <v>50</v>
      </c>
      <c r="E23" s="52">
        <f>+E24+E25</f>
        <v>5537939.380000001</v>
      </c>
    </row>
    <row r="24" spans="1:5" ht="12">
      <c r="A24" s="19"/>
      <c r="B24" s="20"/>
      <c r="C24" s="20">
        <v>3</v>
      </c>
      <c r="D24" s="23" t="s">
        <v>51</v>
      </c>
      <c r="E24" s="52">
        <v>1311702.52</v>
      </c>
    </row>
    <row r="25" spans="1:5" ht="12" customHeight="1">
      <c r="A25" s="19"/>
      <c r="B25" s="20"/>
      <c r="C25" s="20">
        <v>5</v>
      </c>
      <c r="D25" s="23" t="s">
        <v>69</v>
      </c>
      <c r="E25" s="52">
        <v>4226236.86</v>
      </c>
    </row>
    <row r="26" spans="1:5" ht="12">
      <c r="A26" s="25"/>
      <c r="B26" s="23"/>
      <c r="C26" s="23"/>
      <c r="D26" s="23"/>
      <c r="E26" s="52"/>
    </row>
    <row r="27" spans="1:5" ht="12">
      <c r="A27" s="7"/>
      <c r="B27" s="9"/>
      <c r="C27" s="9"/>
      <c r="D27" s="9"/>
      <c r="E27" s="53"/>
    </row>
    <row r="28" spans="1:5" ht="12">
      <c r="A28" s="25"/>
      <c r="B28" s="23"/>
      <c r="C28" s="23"/>
      <c r="D28" s="21" t="s">
        <v>16</v>
      </c>
      <c r="E28" s="51">
        <f>+E21</f>
        <v>152893282.01999998</v>
      </c>
    </row>
    <row r="29" spans="1:5" ht="12">
      <c r="A29" s="15"/>
      <c r="B29" s="17"/>
      <c r="C29" s="17"/>
      <c r="D29" s="17"/>
      <c r="E29" s="27"/>
    </row>
    <row r="31" ht="12">
      <c r="A31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8"/>
  <sheetViews>
    <sheetView zoomScale="75" zoomScaleNormal="75" workbookViewId="0" topLeftCell="A14">
      <selection activeCell="E26" sqref="E26"/>
    </sheetView>
  </sheetViews>
  <sheetFormatPr defaultColWidth="11.421875" defaultRowHeight="12.75"/>
  <cols>
    <col min="1" max="1" width="16.28125" style="0" customWidth="1"/>
    <col min="2" max="2" width="16.421875" style="0" customWidth="1"/>
    <col min="3" max="3" width="14.7109375" style="0" customWidth="1"/>
    <col min="4" max="4" width="42.00390625" style="0" customWidth="1"/>
    <col min="5" max="5" width="18.140625" style="0" customWidth="1"/>
    <col min="6" max="16384" width="11.00390625" style="0" customWidth="1"/>
  </cols>
  <sheetData>
    <row r="5" spans="1:5" ht="12">
      <c r="A5" s="1"/>
      <c r="B5" s="1"/>
      <c r="C5" s="1"/>
      <c r="E5" s="1"/>
    </row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83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84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85</v>
      </c>
      <c r="E21" s="51">
        <f>+E22</f>
        <v>3521011</v>
      </c>
    </row>
    <row r="22" spans="1:5" ht="12">
      <c r="A22" s="19"/>
      <c r="B22" s="20">
        <v>3</v>
      </c>
      <c r="C22" s="20"/>
      <c r="D22" s="48" t="s">
        <v>86</v>
      </c>
      <c r="E22" s="55">
        <v>3521011</v>
      </c>
    </row>
    <row r="23" spans="1:5" ht="12">
      <c r="A23" s="25"/>
      <c r="B23" s="23"/>
      <c r="C23" s="23"/>
      <c r="D23" s="23"/>
      <c r="E23" s="52"/>
    </row>
    <row r="24" spans="1:5" ht="12">
      <c r="A24" s="7"/>
      <c r="B24" s="9"/>
      <c r="C24" s="9"/>
      <c r="D24" s="9"/>
      <c r="E24" s="53"/>
    </row>
    <row r="25" spans="1:5" ht="12">
      <c r="A25" s="25"/>
      <c r="B25" s="23"/>
      <c r="C25" s="23"/>
      <c r="D25" s="21" t="s">
        <v>16</v>
      </c>
      <c r="E25" s="51">
        <f>+E21</f>
        <v>3521011</v>
      </c>
    </row>
    <row r="26" spans="1:5" ht="12">
      <c r="A26" s="15"/>
      <c r="B26" s="17"/>
      <c r="C26" s="17"/>
      <c r="D26" s="17"/>
      <c r="E26" s="27"/>
    </row>
    <row r="28" ht="12">
      <c r="A28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0"/>
  <sheetViews>
    <sheetView zoomScale="75" zoomScaleNormal="75" workbookViewId="0" topLeftCell="A11">
      <selection activeCell="D29" sqref="D29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41.57421875" style="0" customWidth="1"/>
    <col min="5" max="5" width="17.28125" style="0" customWidth="1"/>
    <col min="6" max="16384" width="11.00390625" style="0" customWidth="1"/>
  </cols>
  <sheetData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87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88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6" spans="1:5" ht="15" customHeight="1">
      <c r="A16" s="7"/>
      <c r="B16" s="8"/>
      <c r="C16" s="9"/>
      <c r="D16" s="8"/>
      <c r="E16" s="10"/>
    </row>
    <row r="17" spans="1:5" ht="12">
      <c r="A17" s="11" t="s">
        <v>5</v>
      </c>
      <c r="B17" s="12" t="s">
        <v>6</v>
      </c>
      <c r="C17" s="13" t="s">
        <v>7</v>
      </c>
      <c r="D17" s="12" t="s">
        <v>8</v>
      </c>
      <c r="E17" s="14" t="s">
        <v>9</v>
      </c>
    </row>
    <row r="18" spans="1:5" ht="12">
      <c r="A18" s="15"/>
      <c r="B18" s="16"/>
      <c r="C18" s="17"/>
      <c r="D18" s="16"/>
      <c r="E18" s="18"/>
    </row>
    <row r="19" spans="1:5" ht="12">
      <c r="A19" s="7"/>
      <c r="B19" s="9"/>
      <c r="C19" s="9"/>
      <c r="D19" s="9"/>
      <c r="E19" s="10"/>
    </row>
    <row r="20" spans="1:5" ht="12">
      <c r="A20" s="19">
        <v>1</v>
      </c>
      <c r="B20" s="20"/>
      <c r="C20" s="20"/>
      <c r="D20" s="21" t="s">
        <v>10</v>
      </c>
      <c r="E20" s="29">
        <f>+E21</f>
        <v>17146537.72</v>
      </c>
    </row>
    <row r="21" spans="1:5" ht="12">
      <c r="A21" s="19"/>
      <c r="B21" s="20">
        <v>7</v>
      </c>
      <c r="C21" s="20"/>
      <c r="D21" s="23" t="s">
        <v>89</v>
      </c>
      <c r="E21" s="30">
        <v>17146537.72</v>
      </c>
    </row>
    <row r="22" spans="1:5" ht="12">
      <c r="A22" s="25"/>
      <c r="B22" s="23"/>
      <c r="C22" s="23"/>
      <c r="D22" s="23"/>
      <c r="E22" s="30"/>
    </row>
    <row r="23" spans="1:5" ht="12">
      <c r="A23" s="7"/>
      <c r="B23" s="9"/>
      <c r="C23" s="9"/>
      <c r="D23" s="9"/>
      <c r="E23" s="33"/>
    </row>
    <row r="24" spans="1:5" ht="12">
      <c r="A24" s="25"/>
      <c r="B24" s="23"/>
      <c r="C24" s="23"/>
      <c r="D24" s="21" t="s">
        <v>16</v>
      </c>
      <c r="E24" s="29">
        <f>+E20</f>
        <v>17146537.72</v>
      </c>
    </row>
    <row r="25" spans="1:5" ht="12">
      <c r="A25" s="15"/>
      <c r="B25" s="17"/>
      <c r="C25" s="17"/>
      <c r="D25" s="17"/>
      <c r="E25" s="32"/>
    </row>
    <row r="30" ht="12">
      <c r="A30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4"/>
  <sheetViews>
    <sheetView zoomScale="75" zoomScaleNormal="75" workbookViewId="0" topLeftCell="A15">
      <selection activeCell="D35" sqref="D35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41.57421875" style="0" customWidth="1"/>
    <col min="5" max="5" width="17.28125" style="0" customWidth="1"/>
    <col min="6" max="16384" width="11.00390625" style="0" customWidth="1"/>
  </cols>
  <sheetData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90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91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6" spans="1:5" ht="15" customHeight="1">
      <c r="A16" s="7"/>
      <c r="B16" s="8"/>
      <c r="C16" s="9"/>
      <c r="D16" s="8"/>
      <c r="E16" s="10"/>
    </row>
    <row r="17" spans="1:5" ht="12">
      <c r="A17" s="11" t="s">
        <v>5</v>
      </c>
      <c r="B17" s="12" t="s">
        <v>6</v>
      </c>
      <c r="C17" s="13" t="s">
        <v>7</v>
      </c>
      <c r="D17" s="12" t="s">
        <v>8</v>
      </c>
      <c r="E17" s="14" t="s">
        <v>9</v>
      </c>
    </row>
    <row r="18" spans="1:5" ht="12">
      <c r="A18" s="15"/>
      <c r="B18" s="16"/>
      <c r="C18" s="17"/>
      <c r="D18" s="16"/>
      <c r="E18" s="18"/>
    </row>
    <row r="19" spans="1:5" ht="12">
      <c r="A19" s="7"/>
      <c r="B19" s="9"/>
      <c r="C19" s="9"/>
      <c r="D19" s="9"/>
      <c r="E19" s="10"/>
    </row>
    <row r="20" spans="1:5" ht="12">
      <c r="A20" s="19">
        <v>1</v>
      </c>
      <c r="B20" s="20"/>
      <c r="C20" s="20"/>
      <c r="D20" s="21" t="s">
        <v>10</v>
      </c>
      <c r="E20" s="29">
        <f>+E21</f>
        <v>8562844.04</v>
      </c>
    </row>
    <row r="21" spans="1:5" ht="12">
      <c r="A21" s="19"/>
      <c r="B21" s="20">
        <v>3</v>
      </c>
      <c r="C21" s="20"/>
      <c r="D21" s="23" t="s">
        <v>92</v>
      </c>
      <c r="E21" s="30">
        <v>8562844.04</v>
      </c>
    </row>
    <row r="22" spans="1:5" ht="12">
      <c r="A22" s="19"/>
      <c r="B22" s="20"/>
      <c r="C22" s="20"/>
      <c r="D22" s="23"/>
      <c r="E22" s="30"/>
    </row>
    <row r="23" spans="1:5" ht="12">
      <c r="A23" s="19">
        <v>3</v>
      </c>
      <c r="B23" s="20"/>
      <c r="C23" s="20"/>
      <c r="D23" s="21" t="s">
        <v>12</v>
      </c>
      <c r="E23" s="56">
        <f>E24</f>
        <v>40000</v>
      </c>
    </row>
    <row r="24" spans="1:5" ht="12">
      <c r="A24" s="19"/>
      <c r="B24" s="20">
        <v>4</v>
      </c>
      <c r="C24" s="20"/>
      <c r="D24" s="23" t="s">
        <v>50</v>
      </c>
      <c r="E24" s="30">
        <f>E25</f>
        <v>40000</v>
      </c>
    </row>
    <row r="25" spans="1:5" ht="12">
      <c r="A25" s="25"/>
      <c r="B25" s="23"/>
      <c r="C25" s="57">
        <v>3</v>
      </c>
      <c r="D25" s="23" t="s">
        <v>51</v>
      </c>
      <c r="E25" s="30">
        <v>40000</v>
      </c>
    </row>
    <row r="26" spans="1:5" ht="12">
      <c r="A26" s="25"/>
      <c r="B26" s="23"/>
      <c r="C26" s="23"/>
      <c r="E26" s="30"/>
    </row>
    <row r="27" spans="1:5" ht="12">
      <c r="A27" s="7"/>
      <c r="B27" s="9"/>
      <c r="C27" s="9"/>
      <c r="D27" s="9"/>
      <c r="E27" s="33"/>
    </row>
    <row r="28" spans="1:5" ht="12">
      <c r="A28" s="25"/>
      <c r="B28" s="23"/>
      <c r="C28" s="23"/>
      <c r="D28" s="21" t="s">
        <v>16</v>
      </c>
      <c r="E28" s="29">
        <f>+E20+E23</f>
        <v>8602844.04</v>
      </c>
    </row>
    <row r="29" spans="1:5" ht="12">
      <c r="A29" s="15"/>
      <c r="B29" s="17"/>
      <c r="C29" s="17"/>
      <c r="D29" s="17"/>
      <c r="E29" s="32"/>
    </row>
    <row r="34" ht="12">
      <c r="A34" s="28" t="s">
        <v>17</v>
      </c>
    </row>
  </sheetData>
  <mergeCells count="3">
    <mergeCell ref="A7:E7"/>
    <mergeCell ref="A10:E10"/>
    <mergeCell ref="A11:E11"/>
  </mergeCells>
  <printOptions/>
  <pageMargins left="1.2597222222222222" right="0.6694444444444445" top="2.047222222222222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zoomScale="75" zoomScaleNormal="75" workbookViewId="0" topLeftCell="A1">
      <selection activeCell="D9" sqref="D9"/>
    </sheetView>
  </sheetViews>
  <sheetFormatPr defaultColWidth="11.421875" defaultRowHeight="12.75"/>
  <cols>
    <col min="1" max="2" width="16.57421875" style="0" customWidth="1"/>
    <col min="3" max="3" width="15.421875" style="0" customWidth="1"/>
    <col min="4" max="4" width="41.8515625" style="0" customWidth="1"/>
    <col min="5" max="5" width="15.5742187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5" ht="12">
      <c r="A4" s="1"/>
      <c r="B4" s="1"/>
      <c r="C4" s="1"/>
      <c r="E4" s="1"/>
    </row>
    <row r="5" spans="1:5" ht="12">
      <c r="A5" s="1"/>
      <c r="B5" s="1"/>
      <c r="C5" s="1"/>
      <c r="E5" s="1"/>
    </row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18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19</v>
      </c>
      <c r="B13" s="5"/>
      <c r="C13" s="5"/>
      <c r="D13" s="5"/>
      <c r="E13" s="5"/>
    </row>
    <row r="14" spans="1:2" ht="12">
      <c r="A14" s="6" t="s">
        <v>20</v>
      </c>
      <c r="B14" s="6"/>
    </row>
    <row r="15" spans="1:2" ht="12">
      <c r="A15" s="6"/>
      <c r="B15" s="6"/>
    </row>
    <row r="16" ht="18.7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29">
        <f>+E22</f>
        <v>31584000</v>
      </c>
    </row>
    <row r="22" spans="1:5" ht="12">
      <c r="A22" s="19"/>
      <c r="B22" s="20">
        <v>1</v>
      </c>
      <c r="C22" s="20"/>
      <c r="D22" s="23" t="s">
        <v>11</v>
      </c>
      <c r="E22" s="30">
        <v>31584000</v>
      </c>
    </row>
    <row r="23" spans="1:5" ht="12">
      <c r="A23" s="19"/>
      <c r="B23" s="20"/>
      <c r="C23" s="20"/>
      <c r="D23" s="23"/>
      <c r="E23" s="30"/>
    </row>
    <row r="24" spans="1:5" ht="12">
      <c r="A24" s="19">
        <v>3</v>
      </c>
      <c r="B24" s="20"/>
      <c r="C24" s="20"/>
      <c r="D24" s="21" t="s">
        <v>12</v>
      </c>
      <c r="E24" s="29">
        <f>+E25+E26</f>
        <v>1666000</v>
      </c>
    </row>
    <row r="25" spans="1:5" ht="12">
      <c r="A25" s="19"/>
      <c r="B25" s="20">
        <v>2</v>
      </c>
      <c r="C25" s="20"/>
      <c r="D25" s="23" t="s">
        <v>13</v>
      </c>
      <c r="E25" s="30">
        <v>1200000</v>
      </c>
    </row>
    <row r="26" spans="1:5" ht="12">
      <c r="A26" s="25"/>
      <c r="B26" s="20">
        <v>3</v>
      </c>
      <c r="C26" s="23"/>
      <c r="D26" s="23" t="s">
        <v>14</v>
      </c>
      <c r="E26" s="30">
        <v>466000</v>
      </c>
    </row>
    <row r="27" spans="1:5" ht="12">
      <c r="A27" s="25"/>
      <c r="B27" s="23"/>
      <c r="C27" s="23"/>
      <c r="E27" s="31"/>
    </row>
    <row r="28" spans="1:5" ht="12">
      <c r="A28" s="25"/>
      <c r="B28" s="23"/>
      <c r="C28" s="23"/>
      <c r="D28" s="21" t="s">
        <v>15</v>
      </c>
      <c r="E28" s="29">
        <v>813520</v>
      </c>
    </row>
    <row r="29" spans="1:5" ht="12">
      <c r="A29" s="25"/>
      <c r="B29" s="23"/>
      <c r="C29" s="23"/>
      <c r="D29" s="23"/>
      <c r="E29" s="32"/>
    </row>
    <row r="30" spans="1:5" ht="12">
      <c r="A30" s="7"/>
      <c r="B30" s="9"/>
      <c r="C30" s="9"/>
      <c r="D30" s="9"/>
      <c r="E30" s="33"/>
    </row>
    <row r="31" spans="1:5" ht="12">
      <c r="A31" s="25"/>
      <c r="B31" s="23"/>
      <c r="C31" s="23"/>
      <c r="D31" s="21" t="s">
        <v>16</v>
      </c>
      <c r="E31" s="29">
        <f>+E21+E24+E28</f>
        <v>34063520</v>
      </c>
    </row>
    <row r="32" spans="1:5" ht="12">
      <c r="A32" s="15"/>
      <c r="B32" s="17"/>
      <c r="C32" s="17"/>
      <c r="D32" s="17"/>
      <c r="E32" s="32"/>
    </row>
    <row r="34" ht="12">
      <c r="A34" s="28" t="s">
        <v>17</v>
      </c>
    </row>
    <row r="38" ht="12">
      <c r="A38" s="28"/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6"/>
  <sheetViews>
    <sheetView zoomScale="75" zoomScaleNormal="75" workbookViewId="0" topLeftCell="A13">
      <selection activeCell="E30" sqref="E30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37.421875" style="0" customWidth="1"/>
    <col min="5" max="5" width="17.28125" style="0" customWidth="1"/>
    <col min="6" max="16384" width="11.00390625" style="0" customWidth="1"/>
  </cols>
  <sheetData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93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94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6" spans="1:5" ht="15" customHeight="1">
      <c r="A16" s="7"/>
      <c r="B16" s="8"/>
      <c r="C16" s="9"/>
      <c r="D16" s="8"/>
      <c r="E16" s="10"/>
    </row>
    <row r="17" spans="1:5" ht="12">
      <c r="A17" s="11" t="s">
        <v>5</v>
      </c>
      <c r="B17" s="12" t="s">
        <v>6</v>
      </c>
      <c r="C17" s="13" t="s">
        <v>7</v>
      </c>
      <c r="D17" s="12" t="s">
        <v>8</v>
      </c>
      <c r="E17" s="14" t="s">
        <v>9</v>
      </c>
    </row>
    <row r="18" spans="1:5" ht="12">
      <c r="A18" s="15"/>
      <c r="B18" s="16"/>
      <c r="C18" s="17"/>
      <c r="D18" s="16"/>
      <c r="E18" s="18"/>
    </row>
    <row r="19" spans="1:5" ht="12">
      <c r="A19" s="7"/>
      <c r="B19" s="9"/>
      <c r="C19" s="9"/>
      <c r="D19" s="9"/>
      <c r="E19" s="10"/>
    </row>
    <row r="20" spans="1:5" ht="12">
      <c r="A20" s="19">
        <v>1</v>
      </c>
      <c r="B20" s="20"/>
      <c r="C20" s="20"/>
      <c r="D20" s="21" t="s">
        <v>10</v>
      </c>
      <c r="E20" s="51">
        <f>+E21</f>
        <v>10993112.88</v>
      </c>
    </row>
    <row r="21" spans="1:5" ht="12">
      <c r="A21" s="19"/>
      <c r="B21" s="20">
        <v>3</v>
      </c>
      <c r="C21" s="20"/>
      <c r="D21" s="23" t="s">
        <v>92</v>
      </c>
      <c r="E21" s="52">
        <v>10993112.88</v>
      </c>
    </row>
    <row r="22" spans="1:5" ht="12">
      <c r="A22" s="19"/>
      <c r="B22" s="20"/>
      <c r="C22" s="20"/>
      <c r="D22" s="23"/>
      <c r="E22" s="52"/>
    </row>
    <row r="23" spans="1:5" ht="12">
      <c r="A23" s="19">
        <v>3</v>
      </c>
      <c r="B23" s="20"/>
      <c r="C23" s="20"/>
      <c r="D23" s="21" t="s">
        <v>12</v>
      </c>
      <c r="E23" s="51">
        <f>+E24</f>
        <v>184622</v>
      </c>
    </row>
    <row r="24" spans="1:5" ht="12">
      <c r="A24" s="19"/>
      <c r="B24" s="20">
        <v>3</v>
      </c>
      <c r="C24" s="20"/>
      <c r="D24" s="48" t="s">
        <v>14</v>
      </c>
      <c r="E24" s="52">
        <v>184622</v>
      </c>
    </row>
    <row r="25" spans="1:5" ht="12">
      <c r="A25" s="19"/>
      <c r="B25" s="20"/>
      <c r="C25" s="20"/>
      <c r="D25" s="23"/>
      <c r="E25" s="52"/>
    </row>
    <row r="26" spans="1:5" ht="12">
      <c r="A26" s="25"/>
      <c r="B26" s="23"/>
      <c r="C26" s="23"/>
      <c r="D26" s="21" t="s">
        <v>56</v>
      </c>
      <c r="E26" s="51">
        <v>191819</v>
      </c>
    </row>
    <row r="27" spans="1:5" ht="12">
      <c r="A27" s="25"/>
      <c r="B27" s="23"/>
      <c r="C27" s="23"/>
      <c r="D27" s="23"/>
      <c r="E27" s="52"/>
    </row>
    <row r="28" spans="1:5" ht="12">
      <c r="A28" s="7"/>
      <c r="B28" s="9"/>
      <c r="C28" s="9"/>
      <c r="D28" s="9"/>
      <c r="E28" s="53"/>
    </row>
    <row r="29" spans="1:5" ht="12">
      <c r="A29" s="25"/>
      <c r="B29" s="23"/>
      <c r="C29" s="23"/>
      <c r="D29" s="21" t="s">
        <v>16</v>
      </c>
      <c r="E29" s="51">
        <f>+E20+E23+E26</f>
        <v>11369553.88</v>
      </c>
    </row>
    <row r="30" spans="1:5" ht="12">
      <c r="A30" s="15"/>
      <c r="B30" s="17"/>
      <c r="C30" s="17"/>
      <c r="D30" s="17"/>
      <c r="E30" s="27"/>
    </row>
    <row r="34" ht="12">
      <c r="A34" s="28" t="s">
        <v>17</v>
      </c>
    </row>
    <row r="36" ht="12">
      <c r="A36" s="28"/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2"/>
  <sheetViews>
    <sheetView zoomScale="75" zoomScaleNormal="75" workbookViewId="0" topLeftCell="A13">
      <selection activeCell="D4" sqref="D4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37.421875" style="0" customWidth="1"/>
    <col min="5" max="5" width="17.28125" style="0" customWidth="1"/>
    <col min="6" max="16384" width="11.00390625" style="0" customWidth="1"/>
  </cols>
  <sheetData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95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96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6" spans="1:5" ht="15" customHeight="1">
      <c r="A16" s="7"/>
      <c r="B16" s="8"/>
      <c r="C16" s="9"/>
      <c r="D16" s="8"/>
      <c r="E16" s="10"/>
    </row>
    <row r="17" spans="1:5" ht="12">
      <c r="A17" s="11" t="s">
        <v>5</v>
      </c>
      <c r="B17" s="12" t="s">
        <v>6</v>
      </c>
      <c r="C17" s="13" t="s">
        <v>7</v>
      </c>
      <c r="D17" s="12" t="s">
        <v>8</v>
      </c>
      <c r="E17" s="14" t="s">
        <v>9</v>
      </c>
    </row>
    <row r="18" spans="1:5" ht="12">
      <c r="A18" s="15"/>
      <c r="B18" s="16"/>
      <c r="C18" s="17"/>
      <c r="D18" s="16"/>
      <c r="E18" s="18"/>
    </row>
    <row r="19" spans="1:5" ht="12">
      <c r="A19" s="7"/>
      <c r="B19" s="9"/>
      <c r="C19" s="9"/>
      <c r="D19" s="9"/>
      <c r="E19" s="39"/>
    </row>
    <row r="20" spans="1:5" ht="12">
      <c r="A20" s="19">
        <v>5</v>
      </c>
      <c r="B20" s="20"/>
      <c r="C20" s="20"/>
      <c r="D20" s="21" t="s">
        <v>54</v>
      </c>
      <c r="E20" s="34">
        <f>+E21</f>
        <v>74620763</v>
      </c>
    </row>
    <row r="21" spans="1:5" ht="12">
      <c r="A21" s="19"/>
      <c r="B21" s="20">
        <v>1</v>
      </c>
      <c r="C21" s="20"/>
      <c r="D21" s="23" t="s">
        <v>55</v>
      </c>
      <c r="E21" s="35">
        <v>74620763</v>
      </c>
    </row>
    <row r="22" spans="1:5" ht="12">
      <c r="A22" s="19"/>
      <c r="B22" s="20"/>
      <c r="C22" s="20"/>
      <c r="D22" s="23"/>
      <c r="E22" s="35"/>
    </row>
    <row r="23" spans="1:5" ht="12">
      <c r="A23" s="25"/>
      <c r="B23" s="23"/>
      <c r="C23" s="23"/>
      <c r="D23" s="21" t="s">
        <v>56</v>
      </c>
      <c r="E23" s="34">
        <v>207809232</v>
      </c>
    </row>
    <row r="24" spans="1:5" ht="12">
      <c r="A24" s="25"/>
      <c r="B24" s="23"/>
      <c r="C24" s="23"/>
      <c r="D24" s="23"/>
      <c r="E24" s="35"/>
    </row>
    <row r="25" spans="1:5" ht="12">
      <c r="A25" s="25"/>
      <c r="B25" s="23"/>
      <c r="C25" s="23"/>
      <c r="D25" s="23"/>
      <c r="E25" s="35"/>
    </row>
    <row r="26" spans="1:5" ht="12">
      <c r="A26" s="7"/>
      <c r="B26" s="9"/>
      <c r="C26" s="9"/>
      <c r="D26" s="9"/>
      <c r="E26" s="37"/>
    </row>
    <row r="27" spans="1:5" ht="12">
      <c r="A27" s="25"/>
      <c r="B27" s="23"/>
      <c r="C27" s="23"/>
      <c r="D27" s="21" t="s">
        <v>16</v>
      </c>
      <c r="E27" s="34">
        <f>+E23+E20</f>
        <v>282429995</v>
      </c>
    </row>
    <row r="28" spans="1:5" ht="12">
      <c r="A28" s="15"/>
      <c r="B28" s="17"/>
      <c r="C28" s="17"/>
      <c r="D28" s="17"/>
      <c r="E28" s="38"/>
    </row>
    <row r="32" ht="12">
      <c r="A32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5"/>
  <sheetViews>
    <sheetView zoomScale="75" zoomScaleNormal="75" workbookViewId="0" topLeftCell="A24">
      <selection activeCell="E34" sqref="E34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37.421875" style="0" customWidth="1"/>
    <col min="5" max="5" width="18.2812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5" ht="12">
      <c r="A4" s="1"/>
      <c r="B4" s="1"/>
      <c r="C4" s="1"/>
      <c r="E4" s="1"/>
    </row>
    <row r="5" spans="1:5" ht="12">
      <c r="A5" s="1"/>
      <c r="B5" s="1"/>
      <c r="C5" s="1"/>
      <c r="D5" s="1"/>
      <c r="E5" s="1"/>
    </row>
    <row r="6" spans="1:5" ht="12">
      <c r="A6" s="1"/>
      <c r="B6" s="1"/>
      <c r="C6" s="1"/>
      <c r="D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E8" s="1" t="s">
        <v>97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98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29">
        <f>SUM(E22:E24)</f>
        <v>757163710.21</v>
      </c>
    </row>
    <row r="22" spans="1:5" ht="12">
      <c r="A22" s="19"/>
      <c r="B22" s="20">
        <v>3</v>
      </c>
      <c r="C22" s="20"/>
      <c r="D22" s="23" t="s">
        <v>28</v>
      </c>
      <c r="E22" s="30">
        <v>43407268.59</v>
      </c>
    </row>
    <row r="23" spans="1:5" ht="12">
      <c r="A23" s="19"/>
      <c r="B23" s="20">
        <v>5</v>
      </c>
      <c r="C23" s="20"/>
      <c r="D23" s="23" t="s">
        <v>31</v>
      </c>
      <c r="E23" s="30">
        <v>626246021</v>
      </c>
    </row>
    <row r="24" spans="1:5" ht="12">
      <c r="A24" s="19"/>
      <c r="B24" s="20">
        <v>6</v>
      </c>
      <c r="C24" s="20"/>
      <c r="D24" s="23" t="s">
        <v>35</v>
      </c>
      <c r="E24" s="30">
        <v>87510420.62</v>
      </c>
    </row>
    <row r="25" spans="1:5" ht="12">
      <c r="A25" s="25"/>
      <c r="B25" s="23"/>
      <c r="C25" s="23"/>
      <c r="D25" s="23"/>
      <c r="E25" s="31"/>
    </row>
    <row r="26" spans="1:5" ht="12">
      <c r="A26" s="19">
        <v>3</v>
      </c>
      <c r="B26" s="20"/>
      <c r="C26" s="20"/>
      <c r="D26" s="21" t="s">
        <v>12</v>
      </c>
      <c r="E26" s="29">
        <f>E28+E31+E32+E27</f>
        <v>90367805.83</v>
      </c>
    </row>
    <row r="27" spans="1:5" ht="12">
      <c r="A27" s="19"/>
      <c r="B27" s="20">
        <v>1</v>
      </c>
      <c r="C27" s="20"/>
      <c r="D27" s="50" t="s">
        <v>64</v>
      </c>
      <c r="E27" s="30">
        <v>29645805.83</v>
      </c>
    </row>
    <row r="28" spans="1:5" ht="12">
      <c r="A28" s="19"/>
      <c r="B28" s="20">
        <v>4</v>
      </c>
      <c r="C28" s="20"/>
      <c r="D28" s="23" t="s">
        <v>50</v>
      </c>
      <c r="E28" s="30">
        <f>+E29+E30</f>
        <v>40922000</v>
      </c>
    </row>
    <row r="29" spans="1:5" ht="12">
      <c r="A29" s="19"/>
      <c r="B29" s="20"/>
      <c r="C29" s="20">
        <v>4</v>
      </c>
      <c r="D29" s="23" t="s">
        <v>60</v>
      </c>
      <c r="E29" s="30">
        <v>200000</v>
      </c>
    </row>
    <row r="30" spans="1:5" ht="12">
      <c r="A30" s="19"/>
      <c r="B30" s="20"/>
      <c r="C30" s="20">
        <v>6</v>
      </c>
      <c r="D30" s="23" t="s">
        <v>61</v>
      </c>
      <c r="E30" s="30">
        <v>40722000</v>
      </c>
    </row>
    <row r="31" spans="1:5" ht="12">
      <c r="A31" s="19"/>
      <c r="B31" s="20">
        <v>7</v>
      </c>
      <c r="C31" s="20"/>
      <c r="D31" s="23" t="s">
        <v>99</v>
      </c>
      <c r="E31" s="30">
        <v>17700000</v>
      </c>
    </row>
    <row r="32" spans="1:5" ht="12">
      <c r="A32" s="19"/>
      <c r="B32" s="20">
        <v>8</v>
      </c>
      <c r="C32" s="20"/>
      <c r="D32" s="23" t="s">
        <v>74</v>
      </c>
      <c r="E32" s="30">
        <v>2100000</v>
      </c>
    </row>
    <row r="33" spans="1:5" ht="12">
      <c r="A33" s="25"/>
      <c r="B33" s="23"/>
      <c r="C33" s="23"/>
      <c r="D33" s="23"/>
      <c r="E33" s="31"/>
    </row>
    <row r="34" spans="1:5" ht="12">
      <c r="A34" s="19">
        <v>4</v>
      </c>
      <c r="B34" s="20"/>
      <c r="C34" s="20"/>
      <c r="D34" s="21" t="s">
        <v>42</v>
      </c>
      <c r="E34" s="29">
        <f>SUM(E35:E36)</f>
        <v>11717463.61</v>
      </c>
    </row>
    <row r="35" spans="1:5" ht="12">
      <c r="A35" s="19"/>
      <c r="B35" s="20">
        <v>7</v>
      </c>
      <c r="C35" s="20"/>
      <c r="D35" s="23" t="s">
        <v>100</v>
      </c>
      <c r="E35" s="30">
        <v>37463.61</v>
      </c>
    </row>
    <row r="36" spans="1:5" ht="12">
      <c r="A36" s="19"/>
      <c r="B36" s="20">
        <v>8</v>
      </c>
      <c r="C36" s="20"/>
      <c r="D36" s="23" t="s">
        <v>53</v>
      </c>
      <c r="E36" s="30">
        <v>11680000</v>
      </c>
    </row>
    <row r="37" spans="1:5" ht="12">
      <c r="A37" s="19"/>
      <c r="B37" s="20"/>
      <c r="C37" s="20"/>
      <c r="D37" s="23"/>
      <c r="E37" s="30"/>
    </row>
    <row r="38" spans="1:5" ht="12">
      <c r="A38" s="25"/>
      <c r="B38" s="23"/>
      <c r="C38" s="23"/>
      <c r="D38" s="21" t="s">
        <v>56</v>
      </c>
      <c r="E38" s="29">
        <v>551078351.83</v>
      </c>
    </row>
    <row r="39" spans="1:5" ht="12">
      <c r="A39" s="25"/>
      <c r="B39" s="23"/>
      <c r="C39" s="23"/>
      <c r="D39" s="23"/>
      <c r="E39" s="30"/>
    </row>
    <row r="40" spans="1:5" ht="12">
      <c r="A40" s="25"/>
      <c r="B40" s="23"/>
      <c r="C40" s="23"/>
      <c r="D40" s="23"/>
      <c r="E40" s="30"/>
    </row>
    <row r="41" spans="1:5" ht="12">
      <c r="A41" s="7"/>
      <c r="B41" s="9"/>
      <c r="C41" s="9"/>
      <c r="D41" s="9"/>
      <c r="E41" s="33"/>
    </row>
    <row r="42" spans="1:5" ht="12">
      <c r="A42" s="25"/>
      <c r="B42" s="23"/>
      <c r="C42" s="23"/>
      <c r="D42" s="21" t="s">
        <v>16</v>
      </c>
      <c r="E42" s="29">
        <f>+E21+E26+E34+E38</f>
        <v>1410327331.48</v>
      </c>
    </row>
    <row r="43" spans="1:5" ht="12">
      <c r="A43" s="15"/>
      <c r="B43" s="17"/>
      <c r="C43" s="17"/>
      <c r="D43" s="17"/>
      <c r="E43" s="27"/>
    </row>
    <row r="45" ht="12">
      <c r="A45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="75" zoomScaleNormal="75" workbookViewId="0" topLeftCell="A1">
      <selection activeCell="D12" sqref="D12"/>
    </sheetView>
  </sheetViews>
  <sheetFormatPr defaultColWidth="11.421875" defaultRowHeight="12.75"/>
  <cols>
    <col min="1" max="2" width="16.57421875" style="0" customWidth="1"/>
    <col min="3" max="3" width="15.421875" style="0" customWidth="1"/>
    <col min="4" max="4" width="38.7109375" style="0" customWidth="1"/>
    <col min="5" max="5" width="17.5742187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21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19</v>
      </c>
      <c r="B13" s="5"/>
      <c r="C13" s="5"/>
      <c r="D13" s="5"/>
      <c r="E13" s="5"/>
    </row>
    <row r="14" spans="1:2" ht="12">
      <c r="A14" s="6" t="s">
        <v>22</v>
      </c>
      <c r="B14" s="6"/>
    </row>
    <row r="15" spans="1:2" ht="12">
      <c r="A15" s="6"/>
      <c r="B15" s="6"/>
    </row>
    <row r="16" ht="18.7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34">
        <f>+E22</f>
        <v>52093923.37</v>
      </c>
    </row>
    <row r="22" spans="1:5" ht="12">
      <c r="A22" s="19"/>
      <c r="B22" s="20">
        <v>1</v>
      </c>
      <c r="C22" s="20"/>
      <c r="D22" s="23" t="s">
        <v>11</v>
      </c>
      <c r="E22" s="35">
        <v>52093923.37</v>
      </c>
    </row>
    <row r="23" spans="1:5" ht="12">
      <c r="A23" s="19"/>
      <c r="B23" s="20"/>
      <c r="C23" s="20"/>
      <c r="D23" s="23"/>
      <c r="E23" s="35"/>
    </row>
    <row r="24" spans="1:5" ht="12">
      <c r="A24" s="19">
        <v>3</v>
      </c>
      <c r="B24" s="20"/>
      <c r="C24" s="20"/>
      <c r="D24" s="21" t="s">
        <v>12</v>
      </c>
      <c r="E24" s="34">
        <f>+E25+E26</f>
        <v>4367375</v>
      </c>
    </row>
    <row r="25" spans="1:5" ht="12">
      <c r="A25" s="19"/>
      <c r="B25" s="20">
        <v>2</v>
      </c>
      <c r="C25" s="20"/>
      <c r="D25" s="23" t="s">
        <v>13</v>
      </c>
      <c r="E25" s="35">
        <v>3000000</v>
      </c>
    </row>
    <row r="26" spans="1:5" ht="12">
      <c r="A26" s="25"/>
      <c r="B26" s="20">
        <v>3</v>
      </c>
      <c r="C26" s="23"/>
      <c r="D26" s="23" t="s">
        <v>14</v>
      </c>
      <c r="E26" s="35">
        <v>1367375</v>
      </c>
    </row>
    <row r="27" spans="1:5" ht="12">
      <c r="A27" s="25"/>
      <c r="B27" s="23"/>
      <c r="C27" s="23"/>
      <c r="E27" s="36"/>
    </row>
    <row r="28" spans="1:5" ht="12">
      <c r="A28" s="25"/>
      <c r="B28" s="23"/>
      <c r="C28" s="23"/>
      <c r="D28" s="21" t="s">
        <v>15</v>
      </c>
      <c r="E28" s="34">
        <v>1446240</v>
      </c>
    </row>
    <row r="29" spans="1:5" ht="12">
      <c r="A29" s="25"/>
      <c r="B29" s="23"/>
      <c r="C29" s="23"/>
      <c r="D29" s="23"/>
      <c r="E29" s="35"/>
    </row>
    <row r="30" spans="1:5" ht="12">
      <c r="A30" s="7"/>
      <c r="B30" s="9"/>
      <c r="C30" s="9"/>
      <c r="D30" s="9"/>
      <c r="E30" s="37"/>
    </row>
    <row r="31" spans="1:5" ht="12">
      <c r="A31" s="25"/>
      <c r="B31" s="23"/>
      <c r="C31" s="23"/>
      <c r="D31" s="21" t="s">
        <v>16</v>
      </c>
      <c r="E31" s="34">
        <f>+E21+E24+E28</f>
        <v>57907538.37</v>
      </c>
    </row>
    <row r="32" spans="1:5" ht="12">
      <c r="A32" s="15"/>
      <c r="B32" s="17"/>
      <c r="C32" s="17"/>
      <c r="D32" s="17"/>
      <c r="E32" s="38"/>
    </row>
    <row r="34" ht="12">
      <c r="A34" s="28" t="s">
        <v>17</v>
      </c>
    </row>
    <row r="36" ht="12">
      <c r="A36" s="28"/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1"/>
  <sheetViews>
    <sheetView zoomScale="75" zoomScaleNormal="75" workbookViewId="0" topLeftCell="A9">
      <selection activeCell="A23" sqref="A23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140625" style="0" customWidth="1"/>
    <col min="4" max="4" width="35.140625" style="0" customWidth="1"/>
    <col min="5" max="5" width="21.421875" style="0" customWidth="1"/>
    <col min="6" max="6" width="12.421875" style="0" customWidth="1"/>
    <col min="7" max="16384" width="11.00390625" style="0" customWidth="1"/>
  </cols>
  <sheetData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23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24</v>
      </c>
      <c r="B13" s="5"/>
      <c r="C13" s="5"/>
      <c r="D13" s="5"/>
      <c r="E13" s="5"/>
    </row>
    <row r="14" spans="1:2" ht="12">
      <c r="A14" s="6"/>
      <c r="B14" s="6"/>
    </row>
    <row r="15" ht="15" customHeight="1"/>
    <row r="16" spans="1:5" ht="15" customHeight="1">
      <c r="A16" s="7"/>
      <c r="B16" s="8"/>
      <c r="C16" s="9"/>
      <c r="D16" s="8"/>
      <c r="E16" s="10"/>
    </row>
    <row r="17" spans="1:5" ht="12">
      <c r="A17" s="11" t="s">
        <v>5</v>
      </c>
      <c r="B17" s="12" t="s">
        <v>6</v>
      </c>
      <c r="C17" s="13" t="s">
        <v>7</v>
      </c>
      <c r="D17" s="12" t="s">
        <v>8</v>
      </c>
      <c r="E17" s="14" t="s">
        <v>9</v>
      </c>
    </row>
    <row r="18" spans="1:5" ht="12">
      <c r="A18" s="15"/>
      <c r="B18" s="16"/>
      <c r="C18" s="17"/>
      <c r="D18" s="16"/>
      <c r="E18" s="18"/>
    </row>
    <row r="19" spans="1:5" ht="12">
      <c r="A19" s="7"/>
      <c r="B19" s="9"/>
      <c r="C19" s="9"/>
      <c r="D19" s="9"/>
      <c r="E19" s="39"/>
    </row>
    <row r="20" spans="1:5" ht="12">
      <c r="A20" s="19">
        <v>1</v>
      </c>
      <c r="B20" s="20"/>
      <c r="C20" s="20"/>
      <c r="D20" s="21" t="s">
        <v>10</v>
      </c>
      <c r="E20" s="34">
        <f>+E21</f>
        <v>264593291.4</v>
      </c>
    </row>
    <row r="21" spans="1:5" ht="12">
      <c r="A21" s="19"/>
      <c r="B21" s="20">
        <v>2</v>
      </c>
      <c r="C21" s="20"/>
      <c r="D21" s="23" t="s">
        <v>25</v>
      </c>
      <c r="E21" s="35">
        <v>264593291.4</v>
      </c>
    </row>
    <row r="22" spans="1:5" ht="12">
      <c r="A22" s="19"/>
      <c r="B22" s="20"/>
      <c r="C22" s="20"/>
      <c r="D22" s="23"/>
      <c r="E22" s="35"/>
    </row>
    <row r="23" spans="1:5" ht="12">
      <c r="A23" s="25"/>
      <c r="B23" s="23"/>
      <c r="C23" s="23"/>
      <c r="D23" s="23"/>
      <c r="E23" s="35"/>
    </row>
    <row r="24" spans="1:5" ht="12">
      <c r="A24" s="7"/>
      <c r="B24" s="9"/>
      <c r="C24" s="9"/>
      <c r="D24" s="9"/>
      <c r="E24" s="37"/>
    </row>
    <row r="25" spans="1:5" ht="12">
      <c r="A25" s="25"/>
      <c r="B25" s="23"/>
      <c r="C25" s="23"/>
      <c r="D25" s="21" t="s">
        <v>16</v>
      </c>
      <c r="E25" s="34">
        <f>+E20</f>
        <v>264593291.4</v>
      </c>
    </row>
    <row r="26" spans="1:5" ht="12">
      <c r="A26" s="15"/>
      <c r="B26" s="17"/>
      <c r="C26" s="17"/>
      <c r="D26" s="17"/>
      <c r="E26" s="38"/>
    </row>
    <row r="28" ht="12">
      <c r="A28" s="28" t="s">
        <v>17</v>
      </c>
    </row>
    <row r="31" ht="12">
      <c r="A31" s="28"/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zoomScale="75" zoomScaleNormal="75" workbookViewId="0" topLeftCell="A10">
      <selection activeCell="D26" sqref="D26"/>
    </sheetView>
  </sheetViews>
  <sheetFormatPr defaultColWidth="11.421875" defaultRowHeight="12.75"/>
  <cols>
    <col min="1" max="1" width="14.7109375" style="0" customWidth="1"/>
    <col min="2" max="2" width="16.57421875" style="0" customWidth="1"/>
    <col min="3" max="3" width="15.421875" style="0" customWidth="1"/>
    <col min="4" max="4" width="43.140625" style="0" customWidth="1"/>
    <col min="5" max="5" width="18.28125" style="0" customWidth="1"/>
    <col min="6" max="6" width="12.57421875" style="0" customWidth="1"/>
    <col min="7" max="16384" width="11.00390625" style="0" customWidth="1"/>
  </cols>
  <sheetData>
    <row r="3" spans="1:5" ht="12">
      <c r="A3" s="1"/>
      <c r="B3" s="1"/>
      <c r="C3" s="1"/>
      <c r="E3" s="1"/>
    </row>
    <row r="4" spans="1:5" ht="12">
      <c r="A4" s="1"/>
      <c r="B4" s="1"/>
      <c r="C4" s="1"/>
      <c r="E4" s="1"/>
    </row>
    <row r="5" spans="1:3" ht="12">
      <c r="A5" s="1"/>
      <c r="B5" s="1"/>
      <c r="C5" s="1"/>
    </row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26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27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40"/>
    </row>
    <row r="21" spans="1:5" ht="12">
      <c r="A21" s="19">
        <v>1</v>
      </c>
      <c r="B21" s="20"/>
      <c r="C21" s="20"/>
      <c r="D21" s="21" t="s">
        <v>10</v>
      </c>
      <c r="E21" s="22">
        <f>SUM(E22:E23)</f>
        <v>30963192.35</v>
      </c>
    </row>
    <row r="22" spans="1:5" ht="12">
      <c r="A22" s="19"/>
      <c r="B22" s="20">
        <v>3</v>
      </c>
      <c r="C22" s="20"/>
      <c r="D22" s="23" t="s">
        <v>28</v>
      </c>
      <c r="E22" s="24">
        <f>30963192.35</f>
        <v>30963192.35</v>
      </c>
    </row>
    <row r="23" spans="1:5" ht="12">
      <c r="A23" s="19"/>
      <c r="B23" s="20"/>
      <c r="C23" s="20"/>
      <c r="D23" s="23"/>
      <c r="E23" s="24"/>
    </row>
    <row r="24" spans="1:5" ht="12">
      <c r="A24" s="19">
        <v>3</v>
      </c>
      <c r="B24" s="20"/>
      <c r="C24" s="20"/>
      <c r="D24" s="21" t="s">
        <v>12</v>
      </c>
      <c r="E24" s="22">
        <f>SUM(E25:E25)</f>
        <v>1528250</v>
      </c>
    </row>
    <row r="25" spans="1:5" ht="12">
      <c r="A25" s="19"/>
      <c r="B25" s="20">
        <v>2</v>
      </c>
      <c r="C25" s="20"/>
      <c r="D25" s="23" t="s">
        <v>13</v>
      </c>
      <c r="E25" s="24">
        <f>1528250</f>
        <v>1528250</v>
      </c>
    </row>
    <row r="26" spans="1:5" ht="12">
      <c r="A26" s="25"/>
      <c r="B26" s="20"/>
      <c r="C26" s="20"/>
      <c r="D26" s="23"/>
      <c r="E26" s="24"/>
    </row>
    <row r="27" spans="1:5" ht="12">
      <c r="A27" s="7"/>
      <c r="B27" s="41"/>
      <c r="C27" s="41"/>
      <c r="D27" s="42"/>
      <c r="E27" s="43"/>
    </row>
    <row r="28" spans="1:5" ht="12">
      <c r="A28" s="25"/>
      <c r="B28" s="20"/>
      <c r="C28" s="20"/>
      <c r="D28" s="21" t="s">
        <v>16</v>
      </c>
      <c r="E28" s="22">
        <f>+E21+E24</f>
        <v>32491442.35</v>
      </c>
    </row>
    <row r="29" spans="1:5" ht="12">
      <c r="A29" s="15"/>
      <c r="B29" s="44"/>
      <c r="C29" s="44"/>
      <c r="D29" s="17"/>
      <c r="E29" s="27"/>
    </row>
    <row r="30" spans="2:3" ht="12">
      <c r="B30" s="45"/>
      <c r="C30" s="45"/>
    </row>
    <row r="31" spans="2:3" ht="12">
      <c r="B31" s="45"/>
      <c r="C31" s="45"/>
    </row>
    <row r="32" spans="2:3" ht="12">
      <c r="B32" s="45"/>
      <c r="C32" s="45"/>
    </row>
    <row r="33" spans="2:3" ht="12">
      <c r="B33" s="45"/>
      <c r="C33" s="45"/>
    </row>
    <row r="34" spans="2:3" ht="12">
      <c r="B34" s="45"/>
      <c r="C34" s="45"/>
    </row>
    <row r="35" spans="1:3" ht="12">
      <c r="A35" s="28" t="s">
        <v>17</v>
      </c>
      <c r="B35" s="45"/>
      <c r="C35" s="45"/>
    </row>
    <row r="36" spans="2:3" ht="12">
      <c r="B36" s="45"/>
      <c r="C36" s="45"/>
    </row>
    <row r="37" spans="2:3" ht="12">
      <c r="B37" s="45"/>
      <c r="C37" s="45"/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"/>
  <sheetViews>
    <sheetView zoomScale="75" zoomScaleNormal="75" workbookViewId="0" topLeftCell="A15">
      <selection activeCell="E31" sqref="E31"/>
    </sheetView>
  </sheetViews>
  <sheetFormatPr defaultColWidth="11.421875" defaultRowHeight="12.75"/>
  <cols>
    <col min="1" max="1" width="14.7109375" style="0" customWidth="1"/>
    <col min="2" max="2" width="16.57421875" style="0" customWidth="1"/>
    <col min="3" max="3" width="15.421875" style="0" customWidth="1"/>
    <col min="4" max="4" width="37.421875" style="0" customWidth="1"/>
    <col min="5" max="5" width="18.2812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5" ht="12">
      <c r="A4" s="1"/>
      <c r="B4" s="1"/>
      <c r="C4" s="1"/>
      <c r="E4" s="1"/>
    </row>
    <row r="5" spans="1:3" ht="12">
      <c r="A5" s="1"/>
      <c r="B5" s="1"/>
      <c r="C5" s="1"/>
    </row>
    <row r="6" spans="1:3" ht="12">
      <c r="A6" s="1"/>
      <c r="B6" s="1"/>
      <c r="C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29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30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22">
        <f>SUM(E22:E24)</f>
        <v>72153793</v>
      </c>
    </row>
    <row r="22" spans="1:5" ht="12">
      <c r="A22" s="19"/>
      <c r="B22" s="20">
        <v>3</v>
      </c>
      <c r="C22" s="20"/>
      <c r="D22" s="23" t="s">
        <v>28</v>
      </c>
      <c r="E22" s="24">
        <v>46378146.26</v>
      </c>
    </row>
    <row r="23" spans="1:5" ht="12">
      <c r="A23" s="19"/>
      <c r="B23" s="20">
        <v>5</v>
      </c>
      <c r="C23" s="20"/>
      <c r="D23" s="23" t="s">
        <v>31</v>
      </c>
      <c r="E23" s="24">
        <v>22974223.15</v>
      </c>
    </row>
    <row r="24" spans="1:5" ht="12">
      <c r="A24" s="19"/>
      <c r="B24" s="20">
        <v>8</v>
      </c>
      <c r="C24" s="20"/>
      <c r="D24" s="23" t="s">
        <v>32</v>
      </c>
      <c r="E24" s="24">
        <v>2801423.59</v>
      </c>
    </row>
    <row r="25" spans="1:5" ht="12">
      <c r="A25" s="19"/>
      <c r="B25" s="20"/>
      <c r="C25" s="20"/>
      <c r="D25" s="23"/>
      <c r="E25" s="24"/>
    </row>
    <row r="26" spans="1:5" ht="12">
      <c r="A26" s="19">
        <v>3</v>
      </c>
      <c r="B26" s="20"/>
      <c r="C26" s="20"/>
      <c r="D26" s="21" t="s">
        <v>12</v>
      </c>
      <c r="E26" s="22">
        <f>SUM(E27:E27)</f>
        <v>400000</v>
      </c>
    </row>
    <row r="27" spans="1:5" ht="12">
      <c r="A27" s="19"/>
      <c r="B27" s="20">
        <v>2</v>
      </c>
      <c r="C27" s="20"/>
      <c r="D27" s="23" t="s">
        <v>13</v>
      </c>
      <c r="E27" s="24">
        <v>400000</v>
      </c>
    </row>
    <row r="28" spans="1:5" ht="12">
      <c r="A28" s="25"/>
      <c r="B28" s="20"/>
      <c r="C28" s="20"/>
      <c r="D28" s="23"/>
      <c r="E28" s="24"/>
    </row>
    <row r="29" spans="1:5" ht="12">
      <c r="A29" s="7"/>
      <c r="B29" s="41"/>
      <c r="C29" s="41"/>
      <c r="D29" s="42"/>
      <c r="E29" s="43"/>
    </row>
    <row r="30" spans="1:5" ht="12">
      <c r="A30" s="25"/>
      <c r="B30" s="20"/>
      <c r="C30" s="20"/>
      <c r="D30" s="21" t="s">
        <v>16</v>
      </c>
      <c r="E30" s="22">
        <f>+E21+E26</f>
        <v>72553793</v>
      </c>
    </row>
    <row r="31" spans="1:5" ht="12">
      <c r="A31" s="15"/>
      <c r="B31" s="44"/>
      <c r="C31" s="44"/>
      <c r="D31" s="17"/>
      <c r="E31" s="27"/>
    </row>
    <row r="32" spans="2:3" ht="12">
      <c r="B32" s="45"/>
      <c r="C32" s="45"/>
    </row>
    <row r="33" spans="2:3" ht="12">
      <c r="B33" s="45"/>
      <c r="C33" s="45"/>
    </row>
    <row r="34" spans="2:3" ht="12">
      <c r="B34" s="45"/>
      <c r="C34" s="45"/>
    </row>
    <row r="35" spans="2:3" ht="12">
      <c r="B35" s="45"/>
      <c r="C35" s="45"/>
    </row>
    <row r="36" spans="2:3" ht="12">
      <c r="B36" s="45"/>
      <c r="C36" s="45"/>
    </row>
    <row r="37" spans="1:3" ht="12">
      <c r="A37" s="28" t="s">
        <v>17</v>
      </c>
      <c r="B37" s="45"/>
      <c r="C37" s="45"/>
    </row>
    <row r="38" spans="2:3" ht="12">
      <c r="B38" s="45"/>
      <c r="C38" s="45"/>
    </row>
    <row r="39" spans="2:3" ht="12">
      <c r="B39" s="45"/>
      <c r="C39" s="45"/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0"/>
  <sheetViews>
    <sheetView zoomScale="75" zoomScaleNormal="75" workbookViewId="0" topLeftCell="A1">
      <selection activeCell="E35" sqref="E35"/>
    </sheetView>
  </sheetViews>
  <sheetFormatPr defaultColWidth="11.421875" defaultRowHeight="12.75"/>
  <cols>
    <col min="1" max="1" width="13.421875" style="0" customWidth="1"/>
    <col min="2" max="2" width="14.00390625" style="0" customWidth="1"/>
    <col min="3" max="3" width="15.421875" style="0" customWidth="1"/>
    <col min="4" max="4" width="42.421875" style="0" customWidth="1"/>
    <col min="5" max="5" width="19.421875" style="0" customWidth="1"/>
    <col min="6" max="6" width="12.140625" style="0" customWidth="1"/>
    <col min="7" max="16384" width="11.00390625" style="0" customWidth="1"/>
  </cols>
  <sheetData>
    <row r="3" spans="1:3" ht="12">
      <c r="A3" s="1"/>
      <c r="B3" s="1"/>
      <c r="C3" s="1"/>
    </row>
    <row r="4" spans="1:3" ht="12">
      <c r="A4" s="1"/>
      <c r="B4" s="1"/>
      <c r="C4" s="1"/>
    </row>
    <row r="5" spans="1:5" ht="12">
      <c r="A5" s="1"/>
      <c r="B5" s="1"/>
      <c r="C5" s="1"/>
      <c r="E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33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34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22">
        <f>+E22+E23</f>
        <v>56396393.97</v>
      </c>
    </row>
    <row r="22" spans="1:5" ht="12">
      <c r="A22" s="19"/>
      <c r="B22" s="20">
        <v>3</v>
      </c>
      <c r="C22" s="20"/>
      <c r="D22" s="23" t="s">
        <v>28</v>
      </c>
      <c r="E22" s="46">
        <v>54834354.97</v>
      </c>
    </row>
    <row r="23" spans="1:5" ht="12">
      <c r="A23" s="19"/>
      <c r="B23" s="20">
        <v>6</v>
      </c>
      <c r="C23" s="20"/>
      <c r="D23" s="23" t="s">
        <v>35</v>
      </c>
      <c r="E23" s="24">
        <v>1562039</v>
      </c>
    </row>
    <row r="24" spans="1:5" ht="12">
      <c r="A24" s="19"/>
      <c r="B24" s="20"/>
      <c r="C24" s="20"/>
      <c r="D24" s="23"/>
      <c r="E24" s="24"/>
    </row>
    <row r="25" spans="1:5" ht="12">
      <c r="A25" s="19">
        <v>2</v>
      </c>
      <c r="B25" s="20"/>
      <c r="C25" s="20"/>
      <c r="D25" s="21" t="s">
        <v>36</v>
      </c>
      <c r="E25" s="22">
        <f>SUM(E26:E27)</f>
        <v>536695873.22999996</v>
      </c>
    </row>
    <row r="26" spans="1:5" ht="12">
      <c r="A26" s="19"/>
      <c r="B26" s="20">
        <v>1</v>
      </c>
      <c r="C26" s="20"/>
      <c r="D26" s="23" t="s">
        <v>37</v>
      </c>
      <c r="E26" s="24">
        <v>466355520.27</v>
      </c>
    </row>
    <row r="27" spans="1:5" ht="12">
      <c r="A27" s="19"/>
      <c r="B27" s="20">
        <v>2</v>
      </c>
      <c r="C27" s="20"/>
      <c r="D27" s="23" t="s">
        <v>38</v>
      </c>
      <c r="E27" s="24">
        <v>70340352.96</v>
      </c>
    </row>
    <row r="28" spans="1:5" ht="12">
      <c r="A28" s="19"/>
      <c r="B28" s="20"/>
      <c r="C28" s="20"/>
      <c r="D28" s="23"/>
      <c r="E28" s="24"/>
    </row>
    <row r="29" spans="1:5" ht="12">
      <c r="A29" s="19">
        <v>3</v>
      </c>
      <c r="B29" s="20"/>
      <c r="C29" s="20"/>
      <c r="D29" s="21" t="s">
        <v>12</v>
      </c>
      <c r="E29" s="22">
        <f>+E30+E31</f>
        <v>8959936.18</v>
      </c>
    </row>
    <row r="30" spans="1:5" ht="12">
      <c r="A30" s="19"/>
      <c r="B30" s="20">
        <v>2</v>
      </c>
      <c r="C30" s="20"/>
      <c r="D30" s="23" t="s">
        <v>13</v>
      </c>
      <c r="E30" s="24">
        <v>8937961.18</v>
      </c>
    </row>
    <row r="31" spans="1:5" ht="12">
      <c r="A31" s="19"/>
      <c r="B31" s="20">
        <v>4</v>
      </c>
      <c r="C31" s="20">
        <v>1</v>
      </c>
      <c r="D31" s="23" t="s">
        <v>39</v>
      </c>
      <c r="E31" s="24">
        <v>21975</v>
      </c>
    </row>
    <row r="32" spans="1:5" ht="12">
      <c r="A32" s="25"/>
      <c r="B32" s="23"/>
      <c r="C32" s="23"/>
      <c r="D32" s="23"/>
      <c r="E32" s="47"/>
    </row>
    <row r="33" spans="1:5" ht="12">
      <c r="A33" s="7"/>
      <c r="B33" s="9"/>
      <c r="C33" s="9"/>
      <c r="D33" s="9"/>
      <c r="E33" s="26"/>
    </row>
    <row r="34" spans="1:5" ht="12">
      <c r="A34" s="25"/>
      <c r="B34" s="23"/>
      <c r="C34" s="21"/>
      <c r="D34" s="21" t="s">
        <v>16</v>
      </c>
      <c r="E34" s="22">
        <f>+E21+E25+E29</f>
        <v>602052203.3799999</v>
      </c>
    </row>
    <row r="35" spans="1:5" ht="12">
      <c r="A35" s="15"/>
      <c r="B35" s="17"/>
      <c r="C35" s="17"/>
      <c r="D35" s="17"/>
      <c r="E35" s="27"/>
    </row>
    <row r="40" ht="12">
      <c r="A40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zoomScale="75" zoomScaleNormal="75" workbookViewId="0" topLeftCell="A16">
      <selection activeCell="E33" sqref="E33"/>
    </sheetView>
  </sheetViews>
  <sheetFormatPr defaultColWidth="11.421875" defaultRowHeight="12.75"/>
  <cols>
    <col min="1" max="1" width="12.28125" style="0" customWidth="1"/>
    <col min="2" max="2" width="15.140625" style="0" customWidth="1"/>
    <col min="3" max="3" width="15.421875" style="0" customWidth="1"/>
    <col min="4" max="4" width="43.140625" style="0" customWidth="1"/>
    <col min="5" max="5" width="18.42187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40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41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22">
        <f>+E22</f>
        <v>9407957.1</v>
      </c>
    </row>
    <row r="22" spans="1:5" ht="12">
      <c r="A22" s="19"/>
      <c r="B22" s="20">
        <v>3</v>
      </c>
      <c r="C22" s="20"/>
      <c r="D22" s="23" t="s">
        <v>28</v>
      </c>
      <c r="E22" s="24">
        <v>9407957.1</v>
      </c>
    </row>
    <row r="23" spans="1:5" ht="12">
      <c r="A23" s="19"/>
      <c r="B23" s="20"/>
      <c r="C23" s="20"/>
      <c r="D23" s="23"/>
      <c r="E23" s="24"/>
    </row>
    <row r="24" spans="1:5" ht="12">
      <c r="A24" s="19">
        <v>4</v>
      </c>
      <c r="B24" s="20"/>
      <c r="C24" s="20"/>
      <c r="D24" s="21" t="s">
        <v>42</v>
      </c>
      <c r="E24" s="22">
        <f>SUM(E25:E29)</f>
        <v>49112359.61</v>
      </c>
    </row>
    <row r="25" spans="1:5" ht="12">
      <c r="A25" s="19"/>
      <c r="B25" s="20">
        <v>3</v>
      </c>
      <c r="C25" s="20"/>
      <c r="D25" s="23" t="s">
        <v>43</v>
      </c>
      <c r="E25" s="24">
        <v>4533215.32</v>
      </c>
    </row>
    <row r="26" spans="1:5" ht="12">
      <c r="A26" s="19"/>
      <c r="B26" s="20">
        <v>4</v>
      </c>
      <c r="C26" s="20"/>
      <c r="D26" s="23" t="s">
        <v>44</v>
      </c>
      <c r="E26" s="24">
        <v>2523081.19</v>
      </c>
    </row>
    <row r="27" spans="1:5" ht="12">
      <c r="A27" s="19"/>
      <c r="B27" s="20">
        <v>5</v>
      </c>
      <c r="C27" s="20"/>
      <c r="D27" s="23" t="s">
        <v>45</v>
      </c>
      <c r="E27" s="24">
        <v>10886101.51</v>
      </c>
    </row>
    <row r="28" spans="1:5" ht="12">
      <c r="A28" s="19"/>
      <c r="B28" s="20">
        <v>6</v>
      </c>
      <c r="C28" s="20"/>
      <c r="D28" s="23" t="s">
        <v>46</v>
      </c>
      <c r="E28" s="24">
        <v>15389060.85</v>
      </c>
    </row>
    <row r="29" spans="1:5" ht="12">
      <c r="A29" s="19"/>
      <c r="B29" s="20">
        <v>7</v>
      </c>
      <c r="C29" s="20"/>
      <c r="D29" s="23" t="s">
        <v>47</v>
      </c>
      <c r="E29" s="24">
        <v>15780900.74</v>
      </c>
    </row>
    <row r="30" spans="1:5" ht="12">
      <c r="A30" s="25"/>
      <c r="B30" s="23"/>
      <c r="C30" s="23"/>
      <c r="D30" s="23"/>
      <c r="E30" s="24"/>
    </row>
    <row r="31" spans="1:5" ht="12">
      <c r="A31" s="7"/>
      <c r="B31" s="9"/>
      <c r="C31" s="9"/>
      <c r="D31" s="9"/>
      <c r="E31" s="26"/>
    </row>
    <row r="32" spans="1:5" ht="12">
      <c r="A32" s="25"/>
      <c r="B32" s="23"/>
      <c r="C32" s="23"/>
      <c r="D32" s="21" t="s">
        <v>16</v>
      </c>
      <c r="E32" s="22">
        <f>+E21+E24</f>
        <v>58520316.71</v>
      </c>
    </row>
    <row r="33" spans="1:5" ht="12">
      <c r="A33" s="15"/>
      <c r="B33" s="17"/>
      <c r="C33" s="17"/>
      <c r="D33" s="17"/>
      <c r="E33" s="27"/>
    </row>
    <row r="37" ht="12">
      <c r="A37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5"/>
  <sheetViews>
    <sheetView zoomScale="75" zoomScaleNormal="75" workbookViewId="0" topLeftCell="A22">
      <selection activeCell="D5" sqref="D5"/>
    </sheetView>
  </sheetViews>
  <sheetFormatPr defaultColWidth="11.421875" defaultRowHeight="12.75"/>
  <cols>
    <col min="1" max="1" width="16.57421875" style="0" customWidth="1"/>
    <col min="2" max="2" width="16.421875" style="0" customWidth="1"/>
    <col min="3" max="3" width="16.57421875" style="0" customWidth="1"/>
    <col min="4" max="4" width="40.00390625" style="0" customWidth="1"/>
    <col min="5" max="5" width="18.00390625" style="0" customWidth="1"/>
    <col min="6" max="16384" width="11.00390625" style="0" customWidth="1"/>
  </cols>
  <sheetData>
    <row r="3" spans="1:5" ht="12">
      <c r="A3" s="1"/>
      <c r="B3" s="1"/>
      <c r="C3" s="1"/>
      <c r="E3" s="1"/>
    </row>
    <row r="4" spans="1:3" ht="12">
      <c r="A4" s="1"/>
      <c r="B4" s="1"/>
      <c r="C4" s="1"/>
    </row>
    <row r="5" spans="1:3" ht="12">
      <c r="A5" s="1"/>
      <c r="B5" s="1"/>
      <c r="C5" s="1"/>
    </row>
    <row r="6" spans="1:5" ht="12">
      <c r="A6" s="1"/>
      <c r="B6" s="1"/>
      <c r="C6" s="1"/>
      <c r="D6" s="1"/>
      <c r="E6" s="1"/>
    </row>
    <row r="7" spans="1:5" ht="12">
      <c r="A7" s="2" t="s">
        <v>0</v>
      </c>
      <c r="B7" s="2"/>
      <c r="C7" s="2"/>
      <c r="D7" s="2"/>
      <c r="E7" s="2"/>
    </row>
    <row r="8" spans="1:5" ht="12">
      <c r="A8" s="1"/>
      <c r="B8" s="1"/>
      <c r="C8" s="1"/>
      <c r="D8" s="1"/>
      <c r="E8" s="1" t="s">
        <v>48</v>
      </c>
    </row>
    <row r="9" spans="1:4" ht="12">
      <c r="A9" s="1"/>
      <c r="B9" s="1"/>
      <c r="C9" s="1"/>
      <c r="D9" s="1"/>
    </row>
    <row r="10" spans="1:5" ht="12">
      <c r="A10" s="3" t="s">
        <v>2</v>
      </c>
      <c r="B10" s="3"/>
      <c r="C10" s="3"/>
      <c r="D10" s="3"/>
      <c r="E10" s="3"/>
    </row>
    <row r="11" spans="1:5" ht="12">
      <c r="A11" s="3" t="s">
        <v>3</v>
      </c>
      <c r="B11" s="3"/>
      <c r="C11" s="3"/>
      <c r="D11" s="3"/>
      <c r="E11" s="3"/>
    </row>
    <row r="12" spans="1:5" ht="12">
      <c r="A12" s="4"/>
      <c r="B12" s="4"/>
      <c r="C12" s="4"/>
      <c r="D12" s="4"/>
      <c r="E12" s="4"/>
    </row>
    <row r="13" spans="1:5" ht="12">
      <c r="A13" s="5" t="s">
        <v>49</v>
      </c>
      <c r="B13" s="5"/>
      <c r="C13" s="5"/>
      <c r="D13" s="5"/>
      <c r="E13" s="5"/>
    </row>
    <row r="14" spans="1:2" ht="12">
      <c r="A14" s="6"/>
      <c r="B14" s="6"/>
    </row>
    <row r="15" spans="1:2" ht="12">
      <c r="A15" s="6"/>
      <c r="B15" s="6"/>
    </row>
    <row r="16" ht="15" customHeight="1"/>
    <row r="17" spans="1:5" ht="15" customHeight="1">
      <c r="A17" s="7"/>
      <c r="B17" s="8"/>
      <c r="C17" s="9"/>
      <c r="D17" s="8"/>
      <c r="E17" s="10"/>
    </row>
    <row r="18" spans="1:5" ht="12">
      <c r="A18" s="11" t="s">
        <v>5</v>
      </c>
      <c r="B18" s="12" t="s">
        <v>6</v>
      </c>
      <c r="C18" s="13" t="s">
        <v>7</v>
      </c>
      <c r="D18" s="12" t="s">
        <v>8</v>
      </c>
      <c r="E18" s="14" t="s">
        <v>9</v>
      </c>
    </row>
    <row r="19" spans="1:5" ht="12">
      <c r="A19" s="15"/>
      <c r="B19" s="16"/>
      <c r="C19" s="17"/>
      <c r="D19" s="16"/>
      <c r="E19" s="18"/>
    </row>
    <row r="20" spans="1:5" ht="12">
      <c r="A20" s="7"/>
      <c r="B20" s="9"/>
      <c r="C20" s="9"/>
      <c r="D20" s="9"/>
      <c r="E20" s="10"/>
    </row>
    <row r="21" spans="1:5" ht="12">
      <c r="A21" s="19">
        <v>1</v>
      </c>
      <c r="B21" s="20"/>
      <c r="C21" s="20"/>
      <c r="D21" s="21" t="s">
        <v>10</v>
      </c>
      <c r="E21" s="34">
        <f>+E22</f>
        <v>63468690.85</v>
      </c>
    </row>
    <row r="22" spans="1:5" ht="12">
      <c r="A22" s="19"/>
      <c r="B22" s="20">
        <v>3</v>
      </c>
      <c r="C22" s="20"/>
      <c r="D22" s="23" t="s">
        <v>28</v>
      </c>
      <c r="E22" s="35">
        <v>63468690.85</v>
      </c>
    </row>
    <row r="23" spans="1:5" ht="12">
      <c r="A23" s="25"/>
      <c r="B23" s="23"/>
      <c r="C23" s="23"/>
      <c r="D23" s="23"/>
      <c r="E23" s="36"/>
    </row>
    <row r="24" spans="1:5" ht="12">
      <c r="A24" s="19">
        <v>3</v>
      </c>
      <c r="B24" s="20"/>
      <c r="C24" s="20"/>
      <c r="D24" s="21" t="s">
        <v>12</v>
      </c>
      <c r="E24" s="34">
        <f>SUM(E25:E26)</f>
        <v>380000</v>
      </c>
    </row>
    <row r="25" spans="1:5" ht="12">
      <c r="A25" s="19"/>
      <c r="B25" s="20">
        <v>2</v>
      </c>
      <c r="C25" s="20"/>
      <c r="D25" s="23" t="s">
        <v>13</v>
      </c>
      <c r="E25" s="35">
        <v>350000</v>
      </c>
    </row>
    <row r="26" spans="1:5" ht="12">
      <c r="A26" s="19"/>
      <c r="B26" s="20">
        <v>4</v>
      </c>
      <c r="C26" s="20"/>
      <c r="D26" s="23" t="s">
        <v>50</v>
      </c>
      <c r="E26" s="35">
        <f>+E27</f>
        <v>30000</v>
      </c>
    </row>
    <row r="27" spans="1:5" ht="12">
      <c r="A27" s="19"/>
      <c r="B27" s="20"/>
      <c r="C27" s="20">
        <v>3</v>
      </c>
      <c r="D27" s="23" t="s">
        <v>51</v>
      </c>
      <c r="E27" s="35">
        <v>30000</v>
      </c>
    </row>
    <row r="28" spans="1:5" ht="12">
      <c r="A28" s="25"/>
      <c r="B28" s="23"/>
      <c r="C28" s="23"/>
      <c r="D28" s="23"/>
      <c r="E28" s="36"/>
    </row>
    <row r="29" spans="1:5" ht="12">
      <c r="A29" s="19">
        <v>4</v>
      </c>
      <c r="B29" s="20"/>
      <c r="C29" s="20"/>
      <c r="D29" s="21" t="s">
        <v>42</v>
      </c>
      <c r="E29" s="34">
        <f>SUM(E30:E33)</f>
        <v>32102363</v>
      </c>
    </row>
    <row r="30" spans="1:5" ht="12">
      <c r="A30" s="19"/>
      <c r="B30" s="20">
        <v>2</v>
      </c>
      <c r="C30" s="20"/>
      <c r="D30" s="48" t="s">
        <v>52</v>
      </c>
      <c r="E30" s="49">
        <v>57100</v>
      </c>
    </row>
    <row r="31" spans="1:5" ht="12">
      <c r="A31" s="19"/>
      <c r="B31" s="20">
        <v>3</v>
      </c>
      <c r="C31" s="20"/>
      <c r="D31" s="23" t="s">
        <v>43</v>
      </c>
      <c r="E31" s="35">
        <f>18817457-10000000</f>
        <v>8817457</v>
      </c>
    </row>
    <row r="32" spans="1:5" ht="12">
      <c r="A32" s="19"/>
      <c r="B32" s="20">
        <v>5</v>
      </c>
      <c r="C32" s="20"/>
      <c r="D32" s="23" t="s">
        <v>45</v>
      </c>
      <c r="E32" s="35">
        <v>1404572</v>
      </c>
    </row>
    <row r="33" spans="1:5" ht="12">
      <c r="A33" s="19"/>
      <c r="B33" s="20">
        <v>8</v>
      </c>
      <c r="C33" s="20"/>
      <c r="D33" s="23" t="s">
        <v>53</v>
      </c>
      <c r="E33" s="35">
        <v>21823234</v>
      </c>
    </row>
    <row r="34" spans="1:5" ht="12">
      <c r="A34" s="19"/>
      <c r="B34" s="20"/>
      <c r="C34" s="20"/>
      <c r="D34" s="23"/>
      <c r="E34" s="35"/>
    </row>
    <row r="35" spans="1:5" ht="12">
      <c r="A35" s="19">
        <v>5</v>
      </c>
      <c r="B35" s="20"/>
      <c r="C35" s="23"/>
      <c r="D35" s="21" t="s">
        <v>54</v>
      </c>
      <c r="E35" s="34">
        <f>+E36</f>
        <v>20487778</v>
      </c>
    </row>
    <row r="36" spans="1:5" ht="12">
      <c r="A36" s="19"/>
      <c r="B36" s="20">
        <v>1</v>
      </c>
      <c r="C36" s="23"/>
      <c r="D36" s="23" t="s">
        <v>55</v>
      </c>
      <c r="E36" s="35">
        <v>20487778</v>
      </c>
    </row>
    <row r="37" spans="1:5" ht="12">
      <c r="A37" s="25"/>
      <c r="B37" s="23"/>
      <c r="C37" s="23"/>
      <c r="D37" s="23"/>
      <c r="E37" s="35"/>
    </row>
    <row r="38" spans="1:5" ht="12">
      <c r="A38" s="25"/>
      <c r="B38" s="23"/>
      <c r="C38" s="23"/>
      <c r="D38" s="21" t="s">
        <v>56</v>
      </c>
      <c r="E38" s="34">
        <v>84814591</v>
      </c>
    </row>
    <row r="39" spans="1:5" ht="12">
      <c r="A39" s="25"/>
      <c r="B39" s="23"/>
      <c r="C39" s="23"/>
      <c r="D39" s="23"/>
      <c r="E39" s="35"/>
    </row>
    <row r="40" spans="1:5" ht="12">
      <c r="A40" s="25"/>
      <c r="B40" s="23"/>
      <c r="C40" s="23"/>
      <c r="D40" s="23"/>
      <c r="E40" s="35"/>
    </row>
    <row r="41" spans="1:5" ht="12">
      <c r="A41" s="7"/>
      <c r="B41" s="9"/>
      <c r="C41" s="9"/>
      <c r="D41" s="9"/>
      <c r="E41" s="37"/>
    </row>
    <row r="42" spans="1:5" ht="12">
      <c r="A42" s="25"/>
      <c r="B42" s="23"/>
      <c r="C42" s="23"/>
      <c r="D42" s="21" t="s">
        <v>16</v>
      </c>
      <c r="E42" s="34">
        <f>+E29+E35+E38+E24+E21</f>
        <v>201253422.85</v>
      </c>
    </row>
    <row r="43" spans="1:5" ht="12">
      <c r="A43" s="15"/>
      <c r="B43" s="17"/>
      <c r="C43" s="17"/>
      <c r="D43" s="17"/>
      <c r="E43" s="38"/>
    </row>
    <row r="45" ht="12">
      <c r="A45" s="28" t="s">
        <v>17</v>
      </c>
    </row>
  </sheetData>
  <mergeCells count="3">
    <mergeCell ref="A7:E7"/>
    <mergeCell ref="A10:E10"/>
    <mergeCell ref="A11:E11"/>
  </mergeCells>
  <printOptions/>
  <pageMargins left="1.2798611111111111" right="0.6694444444444445" top="1.96875" bottom="0.9840277777777778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2007-01-25T14:36:09Z</cp:lastPrinted>
  <dcterms:created xsi:type="dcterms:W3CDTF">2007-01-24T13:44:26Z</dcterms:created>
  <dcterms:modified xsi:type="dcterms:W3CDTF">1601-01-01T03:00:00Z</dcterms:modified>
  <cp:category/>
  <cp:version/>
  <cp:contentType/>
  <cp:contentStatus/>
  <cp:revision>1</cp:revision>
</cp:coreProperties>
</file>